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15" yWindow="-15" windowWidth="8460" windowHeight="11715"/>
  </bookViews>
  <sheets>
    <sheet name="図書館統計のグラフ19-23" sheetId="1" r:id="rId1"/>
    <sheet name="Sheet1" sheetId="2" r:id="rId2"/>
  </sheets>
  <definedNames>
    <definedName name="_xlnm.Print_Area" localSheetId="0">'図書館統計のグラフ19-23'!$A$1:$I$259</definedName>
  </definedNames>
  <calcPr calcId="145621"/>
</workbook>
</file>

<file path=xl/calcChain.xml><?xml version="1.0" encoding="utf-8"?>
<calcChain xmlns="http://schemas.openxmlformats.org/spreadsheetml/2006/main">
  <c r="R9" i="2" l="1"/>
  <c r="Q9" i="2"/>
  <c r="R7" i="2"/>
  <c r="Q7" i="2"/>
  <c r="P9" i="2"/>
  <c r="O9" i="2"/>
  <c r="P7" i="2"/>
  <c r="O7" i="2"/>
  <c r="N9" i="2"/>
  <c r="M9" i="2"/>
  <c r="N7" i="2"/>
  <c r="M7" i="2"/>
  <c r="K26" i="2"/>
  <c r="H26" i="2"/>
  <c r="G26" i="2"/>
  <c r="F26" i="2"/>
  <c r="E26" i="2"/>
  <c r="C26" i="2"/>
  <c r="B26" i="2"/>
  <c r="L25" i="2"/>
  <c r="J25" i="2"/>
  <c r="I25" i="2"/>
  <c r="D25" i="2"/>
  <c r="L24" i="2"/>
  <c r="I24" i="2"/>
  <c r="D24" i="2"/>
  <c r="J23" i="2"/>
  <c r="L23" i="2" s="1"/>
  <c r="I23" i="2"/>
  <c r="D23" i="2"/>
  <c r="J22" i="2"/>
  <c r="L22" i="2" s="1"/>
  <c r="I22" i="2"/>
  <c r="D22" i="2"/>
  <c r="J21" i="2"/>
  <c r="L21" i="2" s="1"/>
  <c r="I21" i="2"/>
  <c r="D21" i="2"/>
  <c r="J20" i="2"/>
  <c r="L20" i="2" s="1"/>
  <c r="I20" i="2"/>
  <c r="D20" i="2"/>
  <c r="J19" i="2"/>
  <c r="L19" i="2" s="1"/>
  <c r="I19" i="2"/>
  <c r="D19" i="2"/>
  <c r="J18" i="2"/>
  <c r="L18" i="2" s="1"/>
  <c r="I18" i="2"/>
  <c r="D18" i="2"/>
  <c r="J17" i="2"/>
  <c r="L17" i="2" s="1"/>
  <c r="I17" i="2"/>
  <c r="D17" i="2"/>
  <c r="J16" i="2"/>
  <c r="L16" i="2" s="1"/>
  <c r="I16" i="2"/>
  <c r="D16" i="2"/>
  <c r="J15" i="2"/>
  <c r="L15" i="2" s="1"/>
  <c r="I15" i="2"/>
  <c r="D15" i="2"/>
  <c r="J14" i="2"/>
  <c r="L14" i="2" s="1"/>
  <c r="I14" i="2"/>
  <c r="D14" i="2"/>
  <c r="J13" i="2"/>
  <c r="L13" i="2" s="1"/>
  <c r="I13" i="2"/>
  <c r="D13" i="2"/>
  <c r="J12" i="2"/>
  <c r="L12" i="2" s="1"/>
  <c r="I12" i="2"/>
  <c r="D12" i="2"/>
  <c r="L11" i="2"/>
  <c r="I11" i="2"/>
  <c r="D11" i="2"/>
  <c r="J10" i="2"/>
  <c r="L10" i="2" s="1"/>
  <c r="I10" i="2"/>
  <c r="D10" i="2"/>
  <c r="J9" i="2"/>
  <c r="L9" i="2" s="1"/>
  <c r="I9" i="2"/>
  <c r="D9" i="2"/>
  <c r="J8" i="2"/>
  <c r="L8" i="2" s="1"/>
  <c r="I8" i="2"/>
  <c r="D8" i="2"/>
  <c r="J7" i="2"/>
  <c r="L7" i="2" s="1"/>
  <c r="I7" i="2"/>
  <c r="D7" i="2"/>
  <c r="J6" i="2"/>
  <c r="L6" i="2" s="1"/>
  <c r="I6" i="2"/>
  <c r="I26" i="2" s="1"/>
  <c r="D6" i="2"/>
  <c r="D26" i="2" s="1"/>
  <c r="J26" i="2" l="1"/>
  <c r="L26" i="2" s="1"/>
  <c r="H9" i="1"/>
  <c r="H30" i="1"/>
  <c r="H71" i="1"/>
  <c r="H94" i="1"/>
  <c r="H115" i="1"/>
  <c r="H137" i="1"/>
  <c r="H158" i="1"/>
  <c r="H244" i="1"/>
  <c r="G158" i="1"/>
  <c r="G244" i="1" l="1"/>
  <c r="D244" i="1"/>
  <c r="F243" i="1"/>
  <c r="F244" i="1" s="1"/>
  <c r="E243" i="1"/>
  <c r="E244" i="1" s="1"/>
  <c r="F242" i="1"/>
  <c r="E242" i="1"/>
  <c r="H223" i="1"/>
  <c r="G223" i="1"/>
  <c r="F223" i="1"/>
  <c r="E223" i="1"/>
  <c r="D223" i="1"/>
  <c r="H201" i="1"/>
  <c r="G201" i="1"/>
  <c r="F201" i="1"/>
  <c r="E201" i="1"/>
  <c r="D201" i="1"/>
  <c r="H180" i="1"/>
  <c r="G180" i="1"/>
  <c r="F180" i="1"/>
  <c r="E180" i="1"/>
  <c r="D180" i="1"/>
  <c r="F157" i="1"/>
  <c r="E157" i="1"/>
  <c r="D157" i="1"/>
  <c r="F156" i="1"/>
  <c r="F158" i="1" s="1"/>
  <c r="E156" i="1"/>
  <c r="E158" i="1" s="1"/>
  <c r="D156" i="1"/>
  <c r="D158" i="1" s="1"/>
  <c r="G137" i="1"/>
  <c r="F137" i="1"/>
  <c r="E137" i="1"/>
  <c r="D137" i="1"/>
  <c r="G115" i="1"/>
  <c r="F115" i="1"/>
  <c r="E115" i="1"/>
  <c r="D115" i="1"/>
  <c r="G94" i="1"/>
  <c r="F94" i="1"/>
  <c r="E94" i="1"/>
  <c r="D94" i="1"/>
  <c r="G71" i="1"/>
  <c r="F70" i="1"/>
  <c r="E70" i="1"/>
  <c r="D70" i="1"/>
  <c r="F69" i="1"/>
  <c r="F71" i="1" s="1"/>
  <c r="E69" i="1"/>
  <c r="E71" i="1" s="1"/>
  <c r="D69" i="1"/>
  <c r="D71" i="1" s="1"/>
  <c r="H51" i="1"/>
  <c r="G51" i="1"/>
  <c r="F51" i="1"/>
  <c r="E51" i="1"/>
  <c r="D51" i="1"/>
  <c r="G30" i="1"/>
  <c r="F30" i="1"/>
  <c r="E30" i="1"/>
  <c r="D30" i="1"/>
  <c r="F9" i="1"/>
  <c r="E9" i="1"/>
  <c r="D9" i="1"/>
</calcChain>
</file>

<file path=xl/sharedStrings.xml><?xml version="1.0" encoding="utf-8"?>
<sst xmlns="http://schemas.openxmlformats.org/spreadsheetml/2006/main" count="170" uniqueCount="69">
  <si>
    <t>蔵書冊数，図書受入冊数，雑誌受入種類数</t>
    <rPh sb="0" eb="1">
      <t>クラ</t>
    </rPh>
    <rPh sb="1" eb="2">
      <t>ショ</t>
    </rPh>
    <rPh sb="2" eb="3">
      <t>サツ</t>
    </rPh>
    <rPh sb="3" eb="4">
      <t>スウ</t>
    </rPh>
    <rPh sb="5" eb="7">
      <t>トショ</t>
    </rPh>
    <rPh sb="7" eb="9">
      <t>ウケイレ</t>
    </rPh>
    <rPh sb="9" eb="11">
      <t>サッスウ</t>
    </rPh>
    <rPh sb="12" eb="14">
      <t>ザッシ</t>
    </rPh>
    <rPh sb="14" eb="16">
      <t>ウケイレ</t>
    </rPh>
    <rPh sb="16" eb="19">
      <t>シュルイスウ</t>
    </rPh>
    <phoneticPr fontId="3"/>
  </si>
  <si>
    <t>蔵　書　冊　数</t>
    <rPh sb="0" eb="1">
      <t>クラ</t>
    </rPh>
    <rPh sb="2" eb="3">
      <t>ショ</t>
    </rPh>
    <phoneticPr fontId="3"/>
  </si>
  <si>
    <t>◎</t>
  </si>
  <si>
    <t>全　　体</t>
  </si>
  <si>
    <r>
      <t>平成2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</si>
  <si>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r>
      <t>平成2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</si>
  <si>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</si>
  <si>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t>平成23年3月</t>
    <rPh sb="0" eb="2">
      <t>ヘイセイ</t>
    </rPh>
    <rPh sb="4" eb="5">
      <t>ネン</t>
    </rPh>
    <rPh sb="6" eb="7">
      <t>ガツ</t>
    </rPh>
    <phoneticPr fontId="3"/>
  </si>
  <si>
    <t>平成24年3月</t>
    <rPh sb="0" eb="2">
      <t>ヘイセイ</t>
    </rPh>
    <rPh sb="4" eb="5">
      <t>ネン</t>
    </rPh>
    <rPh sb="6" eb="7">
      <t>ガツ</t>
    </rPh>
    <phoneticPr fontId="3"/>
  </si>
  <si>
    <t>和書（冊）</t>
  </si>
  <si>
    <t>洋書（冊）</t>
  </si>
  <si>
    <t>合計（冊）</t>
  </si>
  <si>
    <t>21年度は受入冊数が15万冊に及び，蔵書が300万冊を超えた。
毎年，5万～6万冊の図書を受け入れる一方，除却等による減少もあり，平成21年度の場合，和書33,709冊，洋書17,405冊が減少した。</t>
    <rPh sb="2" eb="4">
      <t>ネンド</t>
    </rPh>
    <rPh sb="5" eb="7">
      <t>ウケイレ</t>
    </rPh>
    <rPh sb="7" eb="9">
      <t>サッスウ</t>
    </rPh>
    <rPh sb="12" eb="14">
      <t>マンサツ</t>
    </rPh>
    <rPh sb="15" eb="16">
      <t>オヨ</t>
    </rPh>
    <rPh sb="18" eb="20">
      <t>ゾウショ</t>
    </rPh>
    <rPh sb="24" eb="26">
      <t>マンサツ</t>
    </rPh>
    <rPh sb="27" eb="28">
      <t>コ</t>
    </rPh>
    <rPh sb="32" eb="34">
      <t>マイトシ</t>
    </rPh>
    <rPh sb="36" eb="37">
      <t>マン</t>
    </rPh>
    <rPh sb="39" eb="40">
      <t>マン</t>
    </rPh>
    <rPh sb="40" eb="41">
      <t>サツ</t>
    </rPh>
    <rPh sb="42" eb="44">
      <t>トショ</t>
    </rPh>
    <rPh sb="45" eb="46">
      <t>ウ</t>
    </rPh>
    <rPh sb="47" eb="48">
      <t>イ</t>
    </rPh>
    <rPh sb="50" eb="52">
      <t>イッポウ</t>
    </rPh>
    <rPh sb="59" eb="61">
      <t>ゲンショウ</t>
    </rPh>
    <rPh sb="65" eb="67">
      <t>ヘイセイ</t>
    </rPh>
    <rPh sb="69" eb="71">
      <t>ネンド</t>
    </rPh>
    <rPh sb="72" eb="74">
      <t>バアイ</t>
    </rPh>
    <rPh sb="75" eb="77">
      <t>ワショ</t>
    </rPh>
    <rPh sb="83" eb="84">
      <t>サツ</t>
    </rPh>
    <rPh sb="85" eb="87">
      <t>ヨウショ</t>
    </rPh>
    <rPh sb="93" eb="94">
      <t>サツ</t>
    </rPh>
    <rPh sb="95" eb="97">
      <t>ゲンショウ</t>
    </rPh>
    <phoneticPr fontId="3"/>
  </si>
  <si>
    <t>○</t>
  </si>
  <si>
    <t>中央図書館</t>
  </si>
  <si>
    <r>
      <t>平成</t>
    </r>
    <r>
      <rPr>
        <sz val="11"/>
        <rFont val="ＭＳ Ｐゴシック"/>
        <family val="3"/>
        <charset val="128"/>
      </rPr>
      <t>21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3月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6" eb="7">
      <t>ガツ</t>
    </rPh>
    <phoneticPr fontId="3"/>
  </si>
  <si>
    <r>
      <t>平成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3月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6" eb="7">
      <t>ガツ</t>
    </rPh>
    <phoneticPr fontId="3"/>
  </si>
  <si>
    <t>医学部分館</t>
  </si>
  <si>
    <r>
      <t>平成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3月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6" eb="7">
      <t>ガツ</t>
    </rPh>
    <phoneticPr fontId="3"/>
  </si>
  <si>
    <t>医学部分館（鶴舞）と同保健学情報資料室（大幸）のデータを医学部分館としている。</t>
    <phoneticPr fontId="3"/>
  </si>
  <si>
    <t>その他の部局</t>
  </si>
  <si>
    <t>図　書　受　入　冊　数</t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</si>
  <si>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</si>
  <si>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</si>
  <si>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</si>
  <si>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</si>
  <si>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</si>
  <si>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平成21年度は，中央図書館の洋書など受入冊数が大幅な増となった。
平成18年度以降は，除却等による減は含んでいない。</t>
    <rPh sb="0" eb="2">
      <t>ヘイセイ</t>
    </rPh>
    <rPh sb="4" eb="6">
      <t>ネンド</t>
    </rPh>
    <rPh sb="8" eb="10">
      <t>チュウオウ</t>
    </rPh>
    <rPh sb="10" eb="13">
      <t>トショカン</t>
    </rPh>
    <rPh sb="14" eb="16">
      <t>ヨウショ</t>
    </rPh>
    <rPh sb="18" eb="20">
      <t>ウケイレ</t>
    </rPh>
    <rPh sb="20" eb="22">
      <t>サッスウ</t>
    </rPh>
    <rPh sb="23" eb="25">
      <t>オオハバ</t>
    </rPh>
    <rPh sb="26" eb="27">
      <t>ゾウ</t>
    </rPh>
    <rPh sb="33" eb="35">
      <t>ヘイセイ</t>
    </rPh>
    <rPh sb="37" eb="39">
      <t>ネンド</t>
    </rPh>
    <rPh sb="39" eb="41">
      <t>イコウ</t>
    </rPh>
    <rPh sb="43" eb="45">
      <t>ジョキャク</t>
    </rPh>
    <rPh sb="45" eb="46">
      <t>トウ</t>
    </rPh>
    <rPh sb="49" eb="50">
      <t>ゲン</t>
    </rPh>
    <rPh sb="51" eb="52">
      <t>フク</t>
    </rPh>
    <phoneticPr fontId="3"/>
  </si>
  <si>
    <t xml:space="preserve">平成21年度の洋書受入冊数には，G30対応の英語基本図書，水田コレクション，長谷川文庫（未計上分）の追加が含まれる。
その他，年による大きな変動は，所属換の多寡による。
</t>
    <rPh sb="0" eb="2">
      <t>ヘイセイ</t>
    </rPh>
    <rPh sb="4" eb="6">
      <t>ネンド</t>
    </rPh>
    <rPh sb="7" eb="9">
      <t>ヨウショ</t>
    </rPh>
    <rPh sb="9" eb="11">
      <t>ウケイレ</t>
    </rPh>
    <rPh sb="11" eb="13">
      <t>サッスウ</t>
    </rPh>
    <rPh sb="19" eb="21">
      <t>タイオウ</t>
    </rPh>
    <rPh sb="22" eb="24">
      <t>エイゴ</t>
    </rPh>
    <rPh sb="24" eb="26">
      <t>キホン</t>
    </rPh>
    <rPh sb="26" eb="28">
      <t>トショ</t>
    </rPh>
    <rPh sb="29" eb="31">
      <t>ミズタ</t>
    </rPh>
    <rPh sb="38" eb="41">
      <t>ハセガワ</t>
    </rPh>
    <rPh sb="41" eb="43">
      <t>ブンコ</t>
    </rPh>
    <rPh sb="44" eb="45">
      <t>ミ</t>
    </rPh>
    <rPh sb="45" eb="47">
      <t>ケイジョウ</t>
    </rPh>
    <rPh sb="47" eb="48">
      <t>ブン</t>
    </rPh>
    <rPh sb="50" eb="52">
      <t>ツイカ</t>
    </rPh>
    <rPh sb="53" eb="54">
      <t>フク</t>
    </rPh>
    <rPh sb="61" eb="62">
      <t>ホカ</t>
    </rPh>
    <rPh sb="63" eb="64">
      <t>トシ</t>
    </rPh>
    <rPh sb="67" eb="68">
      <t>オオ</t>
    </rPh>
    <phoneticPr fontId="3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</si>
  <si>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</si>
  <si>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平成19年度</t>
  </si>
  <si>
    <t>雑　誌　受　入　種　類　数</t>
    <phoneticPr fontId="3"/>
  </si>
  <si>
    <t>和雑誌（種類）</t>
    <rPh sb="0" eb="1">
      <t>ワ</t>
    </rPh>
    <rPh sb="1" eb="3">
      <t>ザッシ</t>
    </rPh>
    <phoneticPr fontId="3"/>
  </si>
  <si>
    <t>洋雑誌（種類）</t>
    <rPh sb="1" eb="3">
      <t>ザッシ</t>
    </rPh>
    <phoneticPr fontId="3"/>
  </si>
  <si>
    <t>合計（種類）</t>
  </si>
  <si>
    <t>※平成22年度に寄贈雑誌を見直し，受入れする雑誌を整理した。</t>
    <rPh sb="1" eb="3">
      <t>ヘイセイ</t>
    </rPh>
    <rPh sb="5" eb="7">
      <t>ネンド</t>
    </rPh>
    <rPh sb="8" eb="10">
      <t>キゾウ</t>
    </rPh>
    <rPh sb="10" eb="12">
      <t>ザッシ</t>
    </rPh>
    <rPh sb="13" eb="15">
      <t>ミナオ</t>
    </rPh>
    <rPh sb="17" eb="19">
      <t>ウケイレ</t>
    </rPh>
    <rPh sb="22" eb="24">
      <t>ザッシ</t>
    </rPh>
    <rPh sb="25" eb="27">
      <t>セイリ</t>
    </rPh>
    <phoneticPr fontId="3"/>
  </si>
  <si>
    <t>平成２３年度附属図書館蔵書冊数及び年間図書増減数・雑誌受入数</t>
    <rPh sb="15" eb="16">
      <t>オヨ</t>
    </rPh>
    <rPh sb="19" eb="21">
      <t>トショ</t>
    </rPh>
    <rPh sb="21" eb="23">
      <t>ゾウゲン</t>
    </rPh>
    <rPh sb="23" eb="24">
      <t>スウ</t>
    </rPh>
    <phoneticPr fontId="9"/>
  </si>
  <si>
    <t>区　　　分</t>
    <rPh sb="0" eb="1">
      <t>ク</t>
    </rPh>
    <rPh sb="4" eb="5">
      <t>ブン</t>
    </rPh>
    <phoneticPr fontId="9"/>
  </si>
  <si>
    <t>蔵書冊数（Ｈ24.3.31現在）</t>
    <phoneticPr fontId="9"/>
  </si>
  <si>
    <t>平成２３年度図書増減数</t>
    <rPh sb="8" eb="10">
      <t>ゾウゲン</t>
    </rPh>
    <phoneticPr fontId="9"/>
  </si>
  <si>
    <t>平成２３年度雑誌受入種類数</t>
    <phoneticPr fontId="9"/>
  </si>
  <si>
    <t>和　書</t>
    <phoneticPr fontId="9"/>
  </si>
  <si>
    <t>洋　書</t>
    <phoneticPr fontId="9"/>
  </si>
  <si>
    <t>合　計</t>
    <phoneticPr fontId="9"/>
  </si>
  <si>
    <t>合　計
(増)－(減)</t>
    <rPh sb="5" eb="6">
      <t>ゾウ</t>
    </rPh>
    <rPh sb="9" eb="10">
      <t>ゲン</t>
    </rPh>
    <phoneticPr fontId="9"/>
  </si>
  <si>
    <t>和雑誌</t>
    <phoneticPr fontId="9"/>
  </si>
  <si>
    <t>洋雑誌</t>
    <phoneticPr fontId="9"/>
  </si>
  <si>
    <t>受入(増)</t>
    <rPh sb="0" eb="2">
      <t>ウケイレ</t>
    </rPh>
    <rPh sb="3" eb="4">
      <t>ゾウ</t>
    </rPh>
    <phoneticPr fontId="9"/>
  </si>
  <si>
    <t>除却等(減)</t>
    <rPh sb="0" eb="2">
      <t>ジョキャク</t>
    </rPh>
    <rPh sb="2" eb="3">
      <t>トウ</t>
    </rPh>
    <rPh sb="4" eb="5">
      <t>ゲン</t>
    </rPh>
    <phoneticPr fontId="9"/>
  </si>
  <si>
    <t>医学部分館保健学図書室</t>
    <rPh sb="8" eb="11">
      <t>トショシツ</t>
    </rPh>
    <phoneticPr fontId="9"/>
  </si>
  <si>
    <r>
      <t>文学図書室</t>
    </r>
    <r>
      <rPr>
        <vertAlign val="superscript"/>
        <sz val="9"/>
        <rFont val="ＭＳ ゴシック"/>
        <family val="3"/>
      </rPr>
      <t>※１</t>
    </r>
    <phoneticPr fontId="9"/>
  </si>
  <si>
    <t>教育発達科学図書室</t>
    <phoneticPr fontId="9"/>
  </si>
  <si>
    <t>教育学部附属学校図書室</t>
    <rPh sb="0" eb="2">
      <t>キョウイク</t>
    </rPh>
    <rPh sb="2" eb="4">
      <t>ガクブ</t>
    </rPh>
    <rPh sb="8" eb="11">
      <t>トショシツ</t>
    </rPh>
    <phoneticPr fontId="9"/>
  </si>
  <si>
    <t>法学図書室</t>
    <phoneticPr fontId="9"/>
  </si>
  <si>
    <r>
      <t>経済学図書室</t>
    </r>
    <r>
      <rPr>
        <vertAlign val="superscript"/>
        <sz val="9"/>
        <rFont val="ＭＳ ゴシック"/>
        <family val="3"/>
      </rPr>
      <t>※２</t>
    </r>
    <phoneticPr fontId="9"/>
  </si>
  <si>
    <r>
      <t>情報・言語合同図書室</t>
    </r>
    <r>
      <rPr>
        <vertAlign val="superscript"/>
        <sz val="9"/>
        <rFont val="ＭＳ ゴシック"/>
        <family val="3"/>
      </rPr>
      <t>※３</t>
    </r>
    <phoneticPr fontId="9"/>
  </si>
  <si>
    <r>
      <t>理学図書室</t>
    </r>
    <r>
      <rPr>
        <vertAlign val="superscript"/>
        <sz val="9"/>
        <rFont val="ＭＳ ゴシック"/>
        <family val="3"/>
      </rPr>
      <t>※４</t>
    </r>
    <phoneticPr fontId="9"/>
  </si>
  <si>
    <r>
      <t>工学図書室</t>
    </r>
    <r>
      <rPr>
        <vertAlign val="superscript"/>
        <sz val="9"/>
        <rFont val="ＭＳ ゴシック"/>
        <family val="3"/>
      </rPr>
      <t>※５</t>
    </r>
    <phoneticPr fontId="9"/>
  </si>
  <si>
    <r>
      <t>生命農学図書室</t>
    </r>
    <r>
      <rPr>
        <vertAlign val="superscript"/>
        <sz val="9"/>
        <rFont val="ＭＳ ゴシック"/>
        <family val="3"/>
      </rPr>
      <t>※６</t>
    </r>
    <phoneticPr fontId="9"/>
  </si>
  <si>
    <t>国際開発図書室</t>
    <phoneticPr fontId="9"/>
  </si>
  <si>
    <t>環境医学研究所図書室</t>
    <phoneticPr fontId="9"/>
  </si>
  <si>
    <t>太陽地球環境研究所図書室</t>
    <phoneticPr fontId="9"/>
  </si>
  <si>
    <t>地球水循環研究センター図書室</t>
    <phoneticPr fontId="9"/>
  </si>
  <si>
    <t>情報基盤センター図書室</t>
    <phoneticPr fontId="9"/>
  </si>
  <si>
    <t>アイソトープ総合センター図書室</t>
    <phoneticPr fontId="9"/>
  </si>
  <si>
    <t>留学生センター図書室</t>
    <phoneticPr fontId="9"/>
  </si>
  <si>
    <t>総合保健体育科学センター図書室</t>
    <phoneticPr fontId="9"/>
  </si>
  <si>
    <t>合  計</t>
    <phoneticPr fontId="9"/>
  </si>
  <si>
    <t>※１　文学図書室の対象には，環境学研究科の一部を含む。
※２　経済学図書室の対象には，附属国際経済政策研究センターを含む。
※３　情報・言語合同図書室の対象には，情報文化学部及び国際言語文化研究科のほか，環境学研究科及び情報科学研究科の一部を含む。
※４　理学図書室の対象には，遺伝子実験施設及び年代測定総合研究センターのほか，環境学研究科の一部を含む。
※５　工学図書室の対象には，エコトピア科学研究所のほか，環境学研究科及び情報科学研究科の一部を含む。
※６　生命農学図書室の対象には，生物機能開発利用研究センターを含む。</t>
    <rPh sb="260" eb="261">
      <t>フク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</si>
</sst>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3"/>
      <color indexed="9"/>
      <name val="ＭＳ ゴシック"/>
      <family val="3"/>
    </font>
    <font>
      <sz val="6"/>
      <name val="ＭＳ Ｐ明朝"/>
      <family val="1"/>
      <charset val="128"/>
    </font>
    <font>
      <b/>
      <sz val="9"/>
      <name val="ＭＳ ゴシック"/>
      <family val="3"/>
    </font>
    <font>
      <sz val="9"/>
      <name val="ＭＳ ゴシック"/>
      <family val="3"/>
    </font>
    <font>
      <sz val="9"/>
      <name val="Arial"/>
      <family val="2"/>
    </font>
    <font>
      <vertAlign val="superscript"/>
      <sz val="9"/>
      <name val="ＭＳ ゴシック"/>
      <family val="3"/>
    </font>
    <font>
      <b/>
      <sz val="10"/>
      <name val="ＭＳ 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Fill="1" applyBorder="1"/>
    <xf numFmtId="176" fontId="1" fillId="0" borderId="4" xfId="0" applyNumberFormat="1" applyFont="1" applyBorder="1" applyAlignment="1">
      <alignment horizontal="center" wrapText="1"/>
    </xf>
    <xf numFmtId="176" fontId="0" fillId="0" borderId="4" xfId="0" applyNumberFormat="1" applyFont="1" applyBorder="1" applyAlignment="1">
      <alignment horizontal="center" wrapText="1"/>
    </xf>
    <xf numFmtId="176" fontId="1" fillId="0" borderId="4" xfId="0" applyNumberFormat="1" applyFont="1" applyBorder="1" applyAlignment="1">
      <alignment wrapText="1"/>
    </xf>
    <xf numFmtId="0" fontId="6" fillId="0" borderId="0" xfId="0" applyFont="1" applyAlignment="1">
      <alignment vertical="top" wrapText="1"/>
    </xf>
    <xf numFmtId="176" fontId="1" fillId="0" borderId="4" xfId="0" applyNumberFormat="1" applyFont="1" applyBorder="1" applyAlignment="1">
      <alignment horizontal="right" wrapText="1"/>
    </xf>
    <xf numFmtId="176" fontId="0" fillId="0" borderId="4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76" fontId="1" fillId="0" borderId="4" xfId="0" applyNumberFormat="1" applyFont="1" applyBorder="1"/>
    <xf numFmtId="176" fontId="0" fillId="0" borderId="4" xfId="0" applyNumberFormat="1" applyBorder="1"/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" fillId="0" borderId="4" xfId="0" applyNumberFormat="1" applyFont="1" applyBorder="1" applyAlignment="1"/>
    <xf numFmtId="176" fontId="1" fillId="0" borderId="4" xfId="0" applyNumberFormat="1" applyFont="1" applyBorder="1" applyAlignment="1">
      <alignment horizontal="center"/>
    </xf>
    <xf numFmtId="176" fontId="0" fillId="0" borderId="4" xfId="0" applyNumberFormat="1" applyFont="1" applyBorder="1" applyAlignment="1">
      <alignment horizontal="center"/>
    </xf>
    <xf numFmtId="0" fontId="6" fillId="0" borderId="0" xfId="0" applyFont="1" applyAlignment="1">
      <alignment vertical="top"/>
    </xf>
    <xf numFmtId="0" fontId="0" fillId="0" borderId="0" xfId="0" applyAlignment="1"/>
    <xf numFmtId="0" fontId="0" fillId="0" borderId="0" xfId="0" applyAlignment="1">
      <alignment vertical="top"/>
    </xf>
    <xf numFmtId="176" fontId="1" fillId="0" borderId="4" xfId="0" applyNumberFormat="1" applyFont="1" applyBorder="1" applyAlignment="1">
      <alignment horizontal="center" wrapText="1"/>
    </xf>
    <xf numFmtId="176" fontId="1" fillId="0" borderId="4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0" borderId="3" xfId="0" applyBorder="1" applyAlignment="1"/>
    <xf numFmtId="0" fontId="4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76" fontId="0" fillId="4" borderId="4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76" fontId="1" fillId="0" borderId="4" xfId="0" applyNumberFormat="1" applyFont="1" applyBorder="1" applyAlignment="1">
      <alignment horizontal="right"/>
    </xf>
    <xf numFmtId="176" fontId="0" fillId="0" borderId="4" xfId="0" applyNumberFormat="1" applyBorder="1" applyAlignment="1">
      <alignment horizontal="right" wrapText="1"/>
    </xf>
    <xf numFmtId="176" fontId="0" fillId="0" borderId="4" xfId="0" applyNumberFormat="1" applyBorder="1" applyAlignment="1">
      <alignment horizontal="right"/>
    </xf>
    <xf numFmtId="0" fontId="7" fillId="0" borderId="0" xfId="0" applyFont="1" applyAlignment="1">
      <alignment vertical="top" wrapText="1"/>
    </xf>
    <xf numFmtId="0" fontId="0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76" fontId="1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0" fillId="0" borderId="0" xfId="0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1" fillId="6" borderId="8" xfId="0" applyNumberFormat="1" applyFont="1" applyFill="1" applyBorder="1" applyAlignment="1">
      <alignment horizontal="center" vertical="center"/>
    </xf>
    <xf numFmtId="0" fontId="11" fillId="6" borderId="9" xfId="0" applyNumberFormat="1" applyFont="1" applyFill="1" applyBorder="1" applyAlignment="1">
      <alignment horizontal="center" vertical="center"/>
    </xf>
    <xf numFmtId="3" fontId="11" fillId="6" borderId="10" xfId="0" applyNumberFormat="1" applyFont="1" applyFill="1" applyBorder="1" applyAlignment="1">
      <alignment horizontal="center" vertical="center"/>
    </xf>
    <xf numFmtId="3" fontId="11" fillId="6" borderId="8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Continuous" vertical="center"/>
    </xf>
    <xf numFmtId="3" fontId="11" fillId="0" borderId="12" xfId="0" applyNumberFormat="1" applyFont="1" applyBorder="1" applyAlignment="1">
      <alignment horizontal="centerContinuous" vertical="center"/>
    </xf>
    <xf numFmtId="3" fontId="1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177" fontId="12" fillId="0" borderId="4" xfId="0" applyNumberFormat="1" applyFont="1" applyFill="1" applyBorder="1" applyAlignment="1">
      <alignment vertical="center"/>
    </xf>
    <xf numFmtId="177" fontId="12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177" fontId="12" fillId="0" borderId="4" xfId="0" applyNumberFormat="1" applyFont="1" applyFill="1" applyBorder="1" applyAlignment="1" applyProtection="1">
      <alignment vertical="center"/>
      <protection locked="0"/>
    </xf>
    <xf numFmtId="177" fontId="12" fillId="7" borderId="4" xfId="0" applyNumberFormat="1" applyFont="1" applyFill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17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★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蔵書冊数　全学</a:t>
            </a:r>
          </a:p>
        </c:rich>
      </c:tx>
      <c:layout>
        <c:manualLayout>
          <c:xMode val="edge"/>
          <c:yMode val="edge"/>
          <c:x val="0.1711957657495686"/>
          <c:y val="3.1579055575163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17434571264263E-2"/>
          <c:y val="0.14386014206463157"/>
          <c:w val="0.91440278055126678"/>
          <c:h val="0.75789733380391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'図書館統計のグラフ19-23'!$B$7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'図書館統計のグラフ19-23'!$D$6:$H$6</c:f>
              <c:strCache>
                <c:ptCount val="5"/>
                <c:pt idx="0">
                  <c:v>平成20年3月</c:v>
                </c:pt>
                <c:pt idx="1">
                  <c:v>平成21年3月</c:v>
                </c:pt>
                <c:pt idx="2">
                  <c:v>平成22年3月</c:v>
                </c:pt>
                <c:pt idx="3">
                  <c:v>平成23年3月</c:v>
                </c:pt>
                <c:pt idx="4">
                  <c:v>平成24年3月</c:v>
                </c:pt>
              </c:strCache>
            </c:strRef>
          </c:cat>
          <c:val>
            <c:numRef>
              <c:f>'図書館統計のグラフ19-23'!$D$7:$H$7</c:f>
              <c:numCache>
                <c:formatCode>#,##0_ ;[Red]\-#,##0\ </c:formatCode>
                <c:ptCount val="5"/>
                <c:pt idx="0">
                  <c:v>1535176</c:v>
                </c:pt>
                <c:pt idx="1">
                  <c:v>1562381</c:v>
                </c:pt>
                <c:pt idx="2">
                  <c:v>1593962</c:v>
                </c:pt>
                <c:pt idx="3">
                  <c:v>1619702</c:v>
                </c:pt>
                <c:pt idx="4">
                  <c:v>1653124</c:v>
                </c:pt>
              </c:numCache>
            </c:numRef>
          </c:val>
        </c:ser>
        <c:ser>
          <c:idx val="1"/>
          <c:order val="1"/>
          <c:tx>
            <c:strRef>
              <c:f>'図書館統計のグラフ19-23'!$B$8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'図書館統計のグラフ19-23'!$D$6:$H$6</c:f>
              <c:strCache>
                <c:ptCount val="5"/>
                <c:pt idx="0">
                  <c:v>平成20年3月</c:v>
                </c:pt>
                <c:pt idx="1">
                  <c:v>平成21年3月</c:v>
                </c:pt>
                <c:pt idx="2">
                  <c:v>平成22年3月</c:v>
                </c:pt>
                <c:pt idx="3">
                  <c:v>平成23年3月</c:v>
                </c:pt>
                <c:pt idx="4">
                  <c:v>平成24年3月</c:v>
                </c:pt>
              </c:strCache>
            </c:strRef>
          </c:cat>
          <c:val>
            <c:numRef>
              <c:f>'図書館統計のグラフ19-23'!$D$8:$H$8</c:f>
              <c:numCache>
                <c:formatCode>#,##0_ ;[Red]\-#,##0\ </c:formatCode>
                <c:ptCount val="5"/>
                <c:pt idx="0">
                  <c:v>1394846</c:v>
                </c:pt>
                <c:pt idx="1">
                  <c:v>1409969</c:v>
                </c:pt>
                <c:pt idx="2">
                  <c:v>1478041</c:v>
                </c:pt>
                <c:pt idx="3">
                  <c:v>1492334</c:v>
                </c:pt>
                <c:pt idx="4">
                  <c:v>1507006</c:v>
                </c:pt>
              </c:numCache>
            </c:numRef>
          </c:val>
        </c:ser>
        <c:ser>
          <c:idx val="2"/>
          <c:order val="2"/>
          <c:tx>
            <c:strRef>
              <c:f>'図書館統計のグラフ19-23'!$B$9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'図書館統計のグラフ19-23'!$D$6:$H$6</c:f>
              <c:strCache>
                <c:ptCount val="5"/>
                <c:pt idx="0">
                  <c:v>平成20年3月</c:v>
                </c:pt>
                <c:pt idx="1">
                  <c:v>平成21年3月</c:v>
                </c:pt>
                <c:pt idx="2">
                  <c:v>平成22年3月</c:v>
                </c:pt>
                <c:pt idx="3">
                  <c:v>平成23年3月</c:v>
                </c:pt>
                <c:pt idx="4">
                  <c:v>平成24年3月</c:v>
                </c:pt>
              </c:strCache>
            </c:strRef>
          </c:cat>
          <c:val>
            <c:numRef>
              <c:f>'図書館統計のグラフ19-23'!$D$9:$H$9</c:f>
              <c:numCache>
                <c:formatCode>#,##0_ ;[Red]\-#,##0\ </c:formatCode>
                <c:ptCount val="5"/>
                <c:pt idx="0">
                  <c:v>2930022</c:v>
                </c:pt>
                <c:pt idx="1">
                  <c:v>2972350</c:v>
                </c:pt>
                <c:pt idx="2">
                  <c:v>3072003</c:v>
                </c:pt>
                <c:pt idx="3">
                  <c:v>3112036</c:v>
                </c:pt>
                <c:pt idx="4">
                  <c:v>3160130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93888"/>
        <c:axId val="85895424"/>
      </c:barChart>
      <c:catAx>
        <c:axId val="85893888"/>
        <c:scaling>
          <c:orientation val="minMax"/>
        </c:scaling>
        <c:delete val="0"/>
        <c:axPos val="b"/>
        <c:numFmt formatCode="yyyy/mm/d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8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9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8938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2608717285632138E-2"/>
                <c:y val="2.456148766957123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27218712329862"/>
          <c:y val="3.5087839527958922E-2"/>
          <c:w val="0.28260888314214522"/>
          <c:h val="8.7719598819897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78740157480314954" r="0.59055118110236171" t="0.98425196850393681" header="0.51181102362204722" footer="0.51181102362204722"/>
    <c:pageSetup paperSize="9" orientation="portrait" horizontalDpi="3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蔵書冊数（中央図書館）</a:t>
            </a:r>
          </a:p>
        </c:rich>
      </c:tx>
      <c:layout>
        <c:manualLayout>
          <c:xMode val="edge"/>
          <c:yMode val="edge"/>
          <c:x val="0.19727917368087489"/>
          <c:y val="4.6762589928057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27301269267204E-2"/>
          <c:y val="0.16187050359712229"/>
          <c:w val="0.91020529098279523"/>
          <c:h val="0.73741007194244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'図書館統計のグラフ19-23'!$B$28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'図書館統計のグラフ19-23'!$D$27:$H$27</c:f>
              <c:strCache>
                <c:ptCount val="5"/>
                <c:pt idx="0">
                  <c:v>平成20年3月</c:v>
                </c:pt>
                <c:pt idx="1">
                  <c:v>平成21年3月</c:v>
                </c:pt>
                <c:pt idx="2">
                  <c:v>平成22年3月</c:v>
                </c:pt>
                <c:pt idx="3">
                  <c:v>平成23年3月</c:v>
                </c:pt>
                <c:pt idx="4">
                  <c:v>平成24年3月</c:v>
                </c:pt>
              </c:strCache>
            </c:strRef>
          </c:cat>
          <c:val>
            <c:numRef>
              <c:f>'図書館統計のグラフ19-23'!$D$28:$H$28</c:f>
              <c:numCache>
                <c:formatCode>#,##0_ ;[Red]\-#,##0\ </c:formatCode>
                <c:ptCount val="5"/>
                <c:pt idx="0">
                  <c:v>611444</c:v>
                </c:pt>
                <c:pt idx="1">
                  <c:v>623115</c:v>
                </c:pt>
                <c:pt idx="2">
                  <c:v>640969</c:v>
                </c:pt>
                <c:pt idx="3">
                  <c:v>653094</c:v>
                </c:pt>
                <c:pt idx="4">
                  <c:v>667083</c:v>
                </c:pt>
              </c:numCache>
            </c:numRef>
          </c:val>
        </c:ser>
        <c:ser>
          <c:idx val="1"/>
          <c:order val="1"/>
          <c:tx>
            <c:strRef>
              <c:f>'図書館統計のグラフ19-23'!$B$29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'図書館統計のグラフ19-23'!$D$27:$H$27</c:f>
              <c:strCache>
                <c:ptCount val="5"/>
                <c:pt idx="0">
                  <c:v>平成20年3月</c:v>
                </c:pt>
                <c:pt idx="1">
                  <c:v>平成21年3月</c:v>
                </c:pt>
                <c:pt idx="2">
                  <c:v>平成22年3月</c:v>
                </c:pt>
                <c:pt idx="3">
                  <c:v>平成23年3月</c:v>
                </c:pt>
                <c:pt idx="4">
                  <c:v>平成24年3月</c:v>
                </c:pt>
              </c:strCache>
            </c:strRef>
          </c:cat>
          <c:val>
            <c:numRef>
              <c:f>'図書館統計のグラフ19-23'!$D$29:$H$29</c:f>
              <c:numCache>
                <c:formatCode>#,##0_ ;[Red]\-#,##0\ </c:formatCode>
                <c:ptCount val="5"/>
                <c:pt idx="0">
                  <c:v>452181</c:v>
                </c:pt>
                <c:pt idx="1">
                  <c:v>455833</c:v>
                </c:pt>
                <c:pt idx="2">
                  <c:v>519593</c:v>
                </c:pt>
                <c:pt idx="3">
                  <c:v>524472</c:v>
                </c:pt>
                <c:pt idx="4">
                  <c:v>530248</c:v>
                </c:pt>
              </c:numCache>
            </c:numRef>
          </c:val>
        </c:ser>
        <c:ser>
          <c:idx val="2"/>
          <c:order val="2"/>
          <c:tx>
            <c:strRef>
              <c:f>'図書館統計のグラフ19-23'!$B$30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'図書館統計のグラフ19-23'!$D$27:$H$27</c:f>
              <c:strCache>
                <c:ptCount val="5"/>
                <c:pt idx="0">
                  <c:v>平成20年3月</c:v>
                </c:pt>
                <c:pt idx="1">
                  <c:v>平成21年3月</c:v>
                </c:pt>
                <c:pt idx="2">
                  <c:v>平成22年3月</c:v>
                </c:pt>
                <c:pt idx="3">
                  <c:v>平成23年3月</c:v>
                </c:pt>
                <c:pt idx="4">
                  <c:v>平成24年3月</c:v>
                </c:pt>
              </c:strCache>
            </c:strRef>
          </c:cat>
          <c:val>
            <c:numRef>
              <c:f>'図書館統計のグラフ19-23'!$D$30:$H$30</c:f>
              <c:numCache>
                <c:formatCode>#,##0_ ;[Red]\-#,##0\ </c:formatCode>
                <c:ptCount val="5"/>
                <c:pt idx="0">
                  <c:v>1063625</c:v>
                </c:pt>
                <c:pt idx="1">
                  <c:v>1078948</c:v>
                </c:pt>
                <c:pt idx="2">
                  <c:v>1160562</c:v>
                </c:pt>
                <c:pt idx="3">
                  <c:v>1177566</c:v>
                </c:pt>
                <c:pt idx="4">
                  <c:v>1197331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23552"/>
        <c:axId val="89225088"/>
      </c:barChart>
      <c:catAx>
        <c:axId val="8922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22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22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2235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85037448232156E-2"/>
                <c:y val="5.0359712230215833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74919051497506"/>
          <c:y val="4.6762589928057582E-2"/>
          <c:w val="0.28843575738169297"/>
          <c:h val="8.63309352517985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蔵書冊数（医学部分館）</a:t>
            </a:r>
          </a:p>
        </c:rich>
      </c:tx>
      <c:layout>
        <c:manualLayout>
          <c:xMode val="edge"/>
          <c:yMode val="edge"/>
          <c:x val="0.19429360716022476"/>
          <c:y val="3.6630167661714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45703553376294E-2"/>
          <c:y val="0.16483575447771606"/>
          <c:w val="0.90353320812272298"/>
          <c:h val="0.73260335323429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'図書館統計のグラフ19-23'!$B$49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'図書館統計のグラフ19-23'!$D$48:$H$48</c:f>
              <c:strCache>
                <c:ptCount val="5"/>
                <c:pt idx="0">
                  <c:v>平成20年3月</c:v>
                </c:pt>
                <c:pt idx="1">
                  <c:v>平成21年3月</c:v>
                </c:pt>
                <c:pt idx="2">
                  <c:v>平成22年3月</c:v>
                </c:pt>
                <c:pt idx="3">
                  <c:v>平成23年3月</c:v>
                </c:pt>
                <c:pt idx="4">
                  <c:v>平成24年3月</c:v>
                </c:pt>
              </c:strCache>
            </c:strRef>
          </c:cat>
          <c:val>
            <c:numRef>
              <c:f>'図書館統計のグラフ19-23'!$D$49:$H$49</c:f>
              <c:numCache>
                <c:formatCode>#,##0_ ;[Red]\-#,##0\ </c:formatCode>
                <c:ptCount val="5"/>
                <c:pt idx="0">
                  <c:v>97271</c:v>
                </c:pt>
                <c:pt idx="1">
                  <c:v>99010</c:v>
                </c:pt>
                <c:pt idx="2">
                  <c:v>103209</c:v>
                </c:pt>
                <c:pt idx="3">
                  <c:v>103990</c:v>
                </c:pt>
                <c:pt idx="4">
                  <c:v>102690</c:v>
                </c:pt>
              </c:numCache>
            </c:numRef>
          </c:val>
        </c:ser>
        <c:ser>
          <c:idx val="1"/>
          <c:order val="1"/>
          <c:tx>
            <c:strRef>
              <c:f>'図書館統計のグラフ19-23'!$B$50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'図書館統計のグラフ19-23'!$D$48:$H$48</c:f>
              <c:strCache>
                <c:ptCount val="5"/>
                <c:pt idx="0">
                  <c:v>平成20年3月</c:v>
                </c:pt>
                <c:pt idx="1">
                  <c:v>平成21年3月</c:v>
                </c:pt>
                <c:pt idx="2">
                  <c:v>平成22年3月</c:v>
                </c:pt>
                <c:pt idx="3">
                  <c:v>平成23年3月</c:v>
                </c:pt>
                <c:pt idx="4">
                  <c:v>平成24年3月</c:v>
                </c:pt>
              </c:strCache>
            </c:strRef>
          </c:cat>
          <c:val>
            <c:numRef>
              <c:f>'図書館統計のグラフ19-23'!$D$50:$H$50</c:f>
              <c:numCache>
                <c:formatCode>#,##0_ ;[Red]\-#,##0\ </c:formatCode>
                <c:ptCount val="5"/>
                <c:pt idx="0">
                  <c:v>114122</c:v>
                </c:pt>
                <c:pt idx="1">
                  <c:v>116016</c:v>
                </c:pt>
                <c:pt idx="2">
                  <c:v>117179</c:v>
                </c:pt>
                <c:pt idx="3">
                  <c:v>114048</c:v>
                </c:pt>
                <c:pt idx="4">
                  <c:v>111986</c:v>
                </c:pt>
              </c:numCache>
            </c:numRef>
          </c:val>
        </c:ser>
        <c:ser>
          <c:idx val="2"/>
          <c:order val="2"/>
          <c:tx>
            <c:strRef>
              <c:f>'図書館統計のグラフ19-23'!$B$51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'図書館統計のグラフ19-23'!$D$48:$H$48</c:f>
              <c:strCache>
                <c:ptCount val="5"/>
                <c:pt idx="0">
                  <c:v>平成20年3月</c:v>
                </c:pt>
                <c:pt idx="1">
                  <c:v>平成21年3月</c:v>
                </c:pt>
                <c:pt idx="2">
                  <c:v>平成22年3月</c:v>
                </c:pt>
                <c:pt idx="3">
                  <c:v>平成23年3月</c:v>
                </c:pt>
                <c:pt idx="4">
                  <c:v>平成24年3月</c:v>
                </c:pt>
              </c:strCache>
            </c:strRef>
          </c:cat>
          <c:val>
            <c:numRef>
              <c:f>'図書館統計のグラフ19-23'!$D$51:$H$51</c:f>
              <c:numCache>
                <c:formatCode>#,##0_ ;[Red]\-#,##0\ </c:formatCode>
                <c:ptCount val="5"/>
                <c:pt idx="0">
                  <c:v>211393</c:v>
                </c:pt>
                <c:pt idx="1">
                  <c:v>215026</c:v>
                </c:pt>
                <c:pt idx="2">
                  <c:v>220388</c:v>
                </c:pt>
                <c:pt idx="3">
                  <c:v>218038</c:v>
                </c:pt>
                <c:pt idx="4">
                  <c:v>214676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69152"/>
        <c:axId val="94770688"/>
      </c:barChart>
      <c:catAx>
        <c:axId val="94769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77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77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7691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6195682821312187E-2"/>
                <c:y val="4.0293184427886167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4130477328409874"/>
          <c:y val="4.3956201194057624E-2"/>
          <c:w val="0.31521760042777724"/>
          <c:h val="7.69233520896007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蔵書冊数（その他の部局）</a:t>
            </a:r>
          </a:p>
        </c:rich>
      </c:tx>
      <c:layout>
        <c:manualLayout>
          <c:xMode val="edge"/>
          <c:yMode val="edge"/>
          <c:x val="0.17503392130257803"/>
          <c:y val="3.533575001337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56309362279496E-2"/>
          <c:y val="0.14134300005348674"/>
          <c:w val="0.90773405698778853"/>
          <c:h val="0.75971862528749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'図書館統計のグラフ19-23'!$B$69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'図書館統計のグラフ19-23'!$D$68:$H$68</c:f>
              <c:strCache>
                <c:ptCount val="5"/>
                <c:pt idx="0">
                  <c:v>平成20年3月</c:v>
                </c:pt>
                <c:pt idx="1">
                  <c:v>平成21年3月</c:v>
                </c:pt>
                <c:pt idx="2">
                  <c:v>平成22年3月</c:v>
                </c:pt>
                <c:pt idx="3">
                  <c:v>平成23年3月</c:v>
                </c:pt>
                <c:pt idx="4">
                  <c:v>平成24年3月</c:v>
                </c:pt>
              </c:strCache>
            </c:strRef>
          </c:cat>
          <c:val>
            <c:numRef>
              <c:f>'図書館統計のグラフ19-23'!$D$69:$H$69</c:f>
              <c:numCache>
                <c:formatCode>#,##0_ ;[Red]\-#,##0\ </c:formatCode>
                <c:ptCount val="5"/>
                <c:pt idx="0">
                  <c:v>826461</c:v>
                </c:pt>
                <c:pt idx="1">
                  <c:v>840256</c:v>
                </c:pt>
                <c:pt idx="2">
                  <c:v>849784</c:v>
                </c:pt>
                <c:pt idx="3">
                  <c:v>862618</c:v>
                </c:pt>
                <c:pt idx="4">
                  <c:v>883351</c:v>
                </c:pt>
              </c:numCache>
            </c:numRef>
          </c:val>
        </c:ser>
        <c:ser>
          <c:idx val="1"/>
          <c:order val="1"/>
          <c:tx>
            <c:strRef>
              <c:f>'図書館統計のグラフ19-23'!$B$70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'図書館統計のグラフ19-23'!$D$68:$H$68</c:f>
              <c:strCache>
                <c:ptCount val="5"/>
                <c:pt idx="0">
                  <c:v>平成20年3月</c:v>
                </c:pt>
                <c:pt idx="1">
                  <c:v>平成21年3月</c:v>
                </c:pt>
                <c:pt idx="2">
                  <c:v>平成22年3月</c:v>
                </c:pt>
                <c:pt idx="3">
                  <c:v>平成23年3月</c:v>
                </c:pt>
                <c:pt idx="4">
                  <c:v>平成24年3月</c:v>
                </c:pt>
              </c:strCache>
            </c:strRef>
          </c:cat>
          <c:val>
            <c:numRef>
              <c:f>'図書館統計のグラフ19-23'!$D$70:$H$70</c:f>
              <c:numCache>
                <c:formatCode>#,##0_ ;[Red]\-#,##0\ </c:formatCode>
                <c:ptCount val="5"/>
                <c:pt idx="0">
                  <c:v>828543</c:v>
                </c:pt>
                <c:pt idx="1">
                  <c:v>838120</c:v>
                </c:pt>
                <c:pt idx="2">
                  <c:v>841269</c:v>
                </c:pt>
                <c:pt idx="3">
                  <c:v>853814</c:v>
                </c:pt>
                <c:pt idx="4">
                  <c:v>864772</c:v>
                </c:pt>
              </c:numCache>
            </c:numRef>
          </c:val>
        </c:ser>
        <c:ser>
          <c:idx val="2"/>
          <c:order val="2"/>
          <c:tx>
            <c:strRef>
              <c:f>'図書館統計のグラフ19-23'!$B$71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'図書館統計のグラフ19-23'!$D$68:$H$68</c:f>
              <c:strCache>
                <c:ptCount val="5"/>
                <c:pt idx="0">
                  <c:v>平成20年3月</c:v>
                </c:pt>
                <c:pt idx="1">
                  <c:v>平成21年3月</c:v>
                </c:pt>
                <c:pt idx="2">
                  <c:v>平成22年3月</c:v>
                </c:pt>
                <c:pt idx="3">
                  <c:v>平成23年3月</c:v>
                </c:pt>
                <c:pt idx="4">
                  <c:v>平成24年3月</c:v>
                </c:pt>
              </c:strCache>
            </c:strRef>
          </c:cat>
          <c:val>
            <c:numRef>
              <c:f>'図書館統計のグラフ19-23'!$D$71:$H$71</c:f>
              <c:numCache>
                <c:formatCode>#,##0_ ;[Red]\-#,##0\ </c:formatCode>
                <c:ptCount val="5"/>
                <c:pt idx="0">
                  <c:v>1655004</c:v>
                </c:pt>
                <c:pt idx="1">
                  <c:v>1678376</c:v>
                </c:pt>
                <c:pt idx="2">
                  <c:v>1691053</c:v>
                </c:pt>
                <c:pt idx="3">
                  <c:v>1716432</c:v>
                </c:pt>
                <c:pt idx="4">
                  <c:v>1748123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13568"/>
        <c:axId val="94819456"/>
      </c:barChart>
      <c:catAx>
        <c:axId val="94813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81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81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8135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2062415196743592E-2"/>
                <c:y val="2.120145000802302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350067842605165"/>
          <c:y val="3.8869325014708848E-2"/>
          <c:w val="0.29443690637720504"/>
          <c:h val="6.00707750227318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★</a:t>
            </a:r>
            <a:r>
              <a:rPr lang="ja-JP" altLang="en-US" sz="1600" b="1" i="0" u="none" strike="noStrike" baseline="0">
                <a:solidFill>
                  <a:srgbClr val="FFFF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図書受入冊数（中央図書館）</a:t>
            </a:r>
          </a:p>
        </c:rich>
      </c:tx>
      <c:layout>
        <c:manualLayout>
          <c:xMode val="edge"/>
          <c:yMode val="edge"/>
          <c:x val="0.1521740139996165"/>
          <c:y val="3.1847133757961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305104997124"/>
          <c:y val="0.14331210191082808"/>
          <c:w val="0.86413100806925103"/>
          <c:h val="0.76751592356687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'図書館統計のグラフ19-23'!$B$113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'図書館統計のグラフ19-23'!$D$112:$H$112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'図書館統計のグラフ19-23'!$D$113:$H$113</c:f>
              <c:numCache>
                <c:formatCode>#,##0_ ;[Red]\-#,##0\ </c:formatCode>
                <c:ptCount val="5"/>
                <c:pt idx="0">
                  <c:v>9667</c:v>
                </c:pt>
                <c:pt idx="1">
                  <c:v>12688</c:v>
                </c:pt>
                <c:pt idx="2">
                  <c:v>18381</c:v>
                </c:pt>
                <c:pt idx="3">
                  <c:v>12638</c:v>
                </c:pt>
                <c:pt idx="4">
                  <c:v>17178</c:v>
                </c:pt>
              </c:numCache>
            </c:numRef>
          </c:val>
        </c:ser>
        <c:ser>
          <c:idx val="1"/>
          <c:order val="1"/>
          <c:tx>
            <c:strRef>
              <c:f>'図書館統計のグラフ19-23'!$B$114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'図書館統計のグラフ19-23'!$D$112:$H$112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'図書館統計のグラフ19-23'!$D$114:$H$114</c:f>
              <c:numCache>
                <c:formatCode>#,##0_ ;[Red]\-#,##0\ </c:formatCode>
                <c:ptCount val="5"/>
                <c:pt idx="0">
                  <c:v>3629</c:v>
                </c:pt>
                <c:pt idx="1">
                  <c:v>3984</c:v>
                </c:pt>
                <c:pt idx="2">
                  <c:v>64596</c:v>
                </c:pt>
                <c:pt idx="3">
                  <c:v>5056</c:v>
                </c:pt>
                <c:pt idx="4">
                  <c:v>6129</c:v>
                </c:pt>
              </c:numCache>
            </c:numRef>
          </c:val>
        </c:ser>
        <c:ser>
          <c:idx val="2"/>
          <c:order val="2"/>
          <c:tx>
            <c:strRef>
              <c:f>'図書館統計のグラフ19-23'!$B$115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'図書館統計のグラフ19-23'!$D$112:$H$112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'図書館統計のグラフ19-23'!$D$115:$H$115</c:f>
              <c:numCache>
                <c:formatCode>#,##0_ ;[Red]\-#,##0\ </c:formatCode>
                <c:ptCount val="5"/>
                <c:pt idx="0">
                  <c:v>13296</c:v>
                </c:pt>
                <c:pt idx="1">
                  <c:v>16672</c:v>
                </c:pt>
                <c:pt idx="2">
                  <c:v>82977</c:v>
                </c:pt>
                <c:pt idx="3">
                  <c:v>17694</c:v>
                </c:pt>
                <c:pt idx="4">
                  <c:v>23307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95872"/>
        <c:axId val="89301760"/>
      </c:barChart>
      <c:catAx>
        <c:axId val="8929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30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30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0271772482016162E-2"/>
              <c:y val="2.2292993630573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295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391349056973071"/>
          <c:y val="3.5031847133757982E-2"/>
          <c:w val="0.28668497280284932"/>
          <c:h val="7.0063694267515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54" l="0.78740157480314954" r="0.78740157480314954" t="1.1811023622047245" header="0.51181102362204722" footer="0.5118110236220472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図書受入冊数（医学部分館）</a:t>
            </a:r>
          </a:p>
        </c:rich>
      </c:tx>
      <c:layout>
        <c:manualLayout>
          <c:xMode val="edge"/>
          <c:yMode val="edge"/>
          <c:x val="0.17823152932548009"/>
          <c:y val="4.7970566137003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2532010698358"/>
          <c:y val="0.16605195970501269"/>
          <c:w val="0.86394672611969381"/>
          <c:h val="0.7306286227020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'図書館統計のグラフ19-23'!$B$135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'図書館統計のグラフ19-23'!$D$134:$H$134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平成22年度</c:v>
                </c:pt>
              </c:strCache>
            </c:strRef>
          </c:cat>
          <c:val>
            <c:numRef>
              <c:f>'図書館統計のグラフ19-23'!$D$135:$H$135</c:f>
              <c:numCache>
                <c:formatCode>#,##0_ ;[Red]\-#,##0\ </c:formatCode>
                <c:ptCount val="5"/>
                <c:pt idx="0">
                  <c:v>2499</c:v>
                </c:pt>
                <c:pt idx="1">
                  <c:v>2234</c:v>
                </c:pt>
                <c:pt idx="2">
                  <c:v>4467</c:v>
                </c:pt>
                <c:pt idx="3">
                  <c:v>3274</c:v>
                </c:pt>
                <c:pt idx="4">
                  <c:v>3346</c:v>
                </c:pt>
              </c:numCache>
            </c:numRef>
          </c:val>
        </c:ser>
        <c:ser>
          <c:idx val="1"/>
          <c:order val="1"/>
          <c:tx>
            <c:strRef>
              <c:f>'図書館統計のグラフ19-23'!$B$136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'図書館統計のグラフ19-23'!$D$134:$H$134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平成22年度</c:v>
                </c:pt>
              </c:strCache>
            </c:strRef>
          </c:cat>
          <c:val>
            <c:numRef>
              <c:f>'図書館統計のグラフ19-23'!$D$136:$H$136</c:f>
              <c:numCache>
                <c:formatCode>#,##0_ ;[Red]\-#,##0\ </c:formatCode>
                <c:ptCount val="5"/>
                <c:pt idx="0">
                  <c:v>2196</c:v>
                </c:pt>
                <c:pt idx="1">
                  <c:v>2186</c:v>
                </c:pt>
                <c:pt idx="2">
                  <c:v>1166</c:v>
                </c:pt>
                <c:pt idx="3">
                  <c:v>989</c:v>
                </c:pt>
                <c:pt idx="4">
                  <c:v>717</c:v>
                </c:pt>
              </c:numCache>
            </c:numRef>
          </c:val>
        </c:ser>
        <c:ser>
          <c:idx val="2"/>
          <c:order val="2"/>
          <c:tx>
            <c:strRef>
              <c:f>'図書館統計のグラフ19-23'!$B$137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'図書館統計のグラフ19-23'!$D$134:$H$134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平成22年度</c:v>
                </c:pt>
              </c:strCache>
            </c:strRef>
          </c:cat>
          <c:val>
            <c:numRef>
              <c:f>'図書館統計のグラフ19-23'!$D$137:$H$137</c:f>
              <c:numCache>
                <c:formatCode>#,##0_ ;[Red]\-#,##0\ </c:formatCode>
                <c:ptCount val="5"/>
                <c:pt idx="0">
                  <c:v>4695</c:v>
                </c:pt>
                <c:pt idx="1">
                  <c:v>4420</c:v>
                </c:pt>
                <c:pt idx="2">
                  <c:v>5633</c:v>
                </c:pt>
                <c:pt idx="3">
                  <c:v>4263</c:v>
                </c:pt>
                <c:pt idx="4">
                  <c:v>4063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20448"/>
        <c:axId val="89420544"/>
      </c:barChart>
      <c:catAx>
        <c:axId val="893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42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42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9.5238221776974094E-2"/>
              <c:y val="4.79705661370036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3204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891246666728688"/>
          <c:y val="4.7970566137003699E-2"/>
          <c:w val="0.27891193520399565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図書受入冊数（その他の部局）</a:t>
            </a:r>
          </a:p>
        </c:rich>
      </c:tx>
      <c:layout>
        <c:manualLayout>
          <c:xMode val="edge"/>
          <c:yMode val="edge"/>
          <c:x val="0.1619049770208559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4641215775422"/>
          <c:y val="0.15613382899628253"/>
          <c:w val="0.85986508804353778"/>
          <c:h val="0.73977695167286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'図書館統計のグラフ19-23'!$B$156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'図書館統計のグラフ19-23'!$D$155:$H$155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'図書館統計のグラフ19-23'!$D$156:$H$156</c:f>
              <c:numCache>
                <c:formatCode>#,##0_ ;[Red]\-#,##0\ </c:formatCode>
                <c:ptCount val="5"/>
                <c:pt idx="0">
                  <c:v>23167</c:v>
                </c:pt>
                <c:pt idx="1">
                  <c:v>24617</c:v>
                </c:pt>
                <c:pt idx="2">
                  <c:v>42435</c:v>
                </c:pt>
                <c:pt idx="3">
                  <c:v>24799</c:v>
                </c:pt>
                <c:pt idx="4">
                  <c:v>26850</c:v>
                </c:pt>
              </c:numCache>
            </c:numRef>
          </c:val>
        </c:ser>
        <c:ser>
          <c:idx val="1"/>
          <c:order val="1"/>
          <c:tx>
            <c:strRef>
              <c:f>'図書館統計のグラフ19-23'!$B$157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'図書館統計のグラフ19-23'!$D$155:$H$155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'図書館統計のグラフ19-23'!$D$157:$H$157</c:f>
              <c:numCache>
                <c:formatCode>#,##0_ ;[Red]\-#,##0\ </c:formatCode>
                <c:ptCount val="5"/>
                <c:pt idx="0">
                  <c:v>17623</c:v>
                </c:pt>
                <c:pt idx="1">
                  <c:v>15958</c:v>
                </c:pt>
                <c:pt idx="2">
                  <c:v>19715</c:v>
                </c:pt>
                <c:pt idx="3">
                  <c:v>16010</c:v>
                </c:pt>
                <c:pt idx="4">
                  <c:v>17592</c:v>
                </c:pt>
              </c:numCache>
            </c:numRef>
          </c:val>
        </c:ser>
        <c:ser>
          <c:idx val="2"/>
          <c:order val="2"/>
          <c:tx>
            <c:strRef>
              <c:f>'図書館統計のグラフ19-23'!$B$158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'図書館統計のグラフ19-23'!$D$155:$H$155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'図書館統計のグラフ19-23'!$D$158:$H$158</c:f>
              <c:numCache>
                <c:formatCode>#,##0_ ;[Red]\-#,##0\ </c:formatCode>
                <c:ptCount val="5"/>
                <c:pt idx="0">
                  <c:v>40790</c:v>
                </c:pt>
                <c:pt idx="1">
                  <c:v>40575</c:v>
                </c:pt>
                <c:pt idx="2">
                  <c:v>62150</c:v>
                </c:pt>
                <c:pt idx="3">
                  <c:v>40809</c:v>
                </c:pt>
                <c:pt idx="4">
                  <c:v>44442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63424"/>
        <c:axId val="89469312"/>
      </c:barChart>
      <c:catAx>
        <c:axId val="89463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4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46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9.5238221776974094E-2"/>
              <c:y val="3.34572490706319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4634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530700641343365"/>
          <c:y val="4.0892193308550193E-2"/>
          <c:w val="0.29387794148323432"/>
          <c:h val="7.434944237918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雑誌受入種類数（全学）</a:t>
            </a:r>
          </a:p>
        </c:rich>
      </c:tx>
      <c:layout>
        <c:manualLayout>
          <c:xMode val="edge"/>
          <c:yMode val="edge"/>
          <c:x val="0.18070664162454464"/>
          <c:y val="2.9520348392002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1311739257635"/>
          <c:y val="0.16236191615601245"/>
          <c:w val="0.86548970462281904"/>
          <c:h val="0.72324853560405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'図書館統計のグラフ19-23'!$B$178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'図書館統計のグラフ19-23'!$D$177:$H$177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'図書館統計のグラフ19-23'!$D$178:$H$178</c:f>
              <c:numCache>
                <c:formatCode>#,##0_ ;[Red]\-#,##0\ </c:formatCode>
                <c:ptCount val="5"/>
                <c:pt idx="0">
                  <c:v>8687</c:v>
                </c:pt>
                <c:pt idx="1">
                  <c:v>7896</c:v>
                </c:pt>
                <c:pt idx="2">
                  <c:v>8082</c:v>
                </c:pt>
                <c:pt idx="3">
                  <c:v>6989</c:v>
                </c:pt>
                <c:pt idx="4">
                  <c:v>6697</c:v>
                </c:pt>
              </c:numCache>
            </c:numRef>
          </c:val>
        </c:ser>
        <c:ser>
          <c:idx val="1"/>
          <c:order val="1"/>
          <c:tx>
            <c:strRef>
              <c:f>'図書館統計のグラフ19-23'!$B$179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'図書館統計のグラフ19-23'!$D$177:$H$177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'図書館統計のグラフ19-23'!$D$179:$H$179</c:f>
              <c:numCache>
                <c:formatCode>#,##0_ ;[Red]\-#,##0\ </c:formatCode>
                <c:ptCount val="5"/>
                <c:pt idx="0">
                  <c:v>4267</c:v>
                </c:pt>
                <c:pt idx="1">
                  <c:v>3808</c:v>
                </c:pt>
                <c:pt idx="2">
                  <c:v>3384</c:v>
                </c:pt>
                <c:pt idx="3">
                  <c:v>3302</c:v>
                </c:pt>
                <c:pt idx="4">
                  <c:v>2946</c:v>
                </c:pt>
              </c:numCache>
            </c:numRef>
          </c:val>
        </c:ser>
        <c:ser>
          <c:idx val="2"/>
          <c:order val="2"/>
          <c:tx>
            <c:strRef>
              <c:f>'図書館統計のグラフ19-23'!$B$180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'図書館統計のグラフ19-23'!$D$177:$H$177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'図書館統計のグラフ19-23'!$D$180:$H$180</c:f>
              <c:numCache>
                <c:formatCode>#,##0_ ;[Red]\-#,##0\ </c:formatCode>
                <c:ptCount val="5"/>
                <c:pt idx="0">
                  <c:v>12954</c:v>
                </c:pt>
                <c:pt idx="1">
                  <c:v>11704</c:v>
                </c:pt>
                <c:pt idx="2">
                  <c:v>11466</c:v>
                </c:pt>
                <c:pt idx="3">
                  <c:v>10291</c:v>
                </c:pt>
                <c:pt idx="4">
                  <c:v>9643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07712"/>
        <c:axId val="89509248"/>
      </c:barChart>
      <c:catAx>
        <c:axId val="8950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50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509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aseline="0"/>
                  <a:t>種類</a:t>
                </a:r>
              </a:p>
            </c:rich>
          </c:tx>
          <c:layout>
            <c:manualLayout>
              <c:xMode val="edge"/>
              <c:yMode val="edge"/>
              <c:x val="8.0163096660512287E-2"/>
              <c:y val="2.952034839200225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507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097857996307397"/>
          <c:y val="4.4280522588003392E-2"/>
          <c:w val="0.47690249030236986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雑誌受入種類数（中央図書館）</a:t>
            </a:r>
          </a:p>
        </c:rich>
      </c:tx>
      <c:layout>
        <c:manualLayout>
          <c:xMode val="edge"/>
          <c:yMode val="edge"/>
          <c:x val="0.14266313812464054"/>
          <c:y val="3.7037170996712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6093807116839"/>
          <c:y val="0.15925983528586268"/>
          <c:w val="0.87771797360493131"/>
          <c:h val="0.737039702834573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'図書館統計のグラフ19-23'!$B$199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'図書館統計のグラフ19-23'!$D$198:$H$198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'図書館統計のグラフ19-23'!$D$199:$H$199</c:f>
              <c:numCache>
                <c:formatCode>#,##0_ ;[Red]\-#,##0\ </c:formatCode>
                <c:ptCount val="5"/>
                <c:pt idx="0">
                  <c:v>2202</c:v>
                </c:pt>
                <c:pt idx="1">
                  <c:v>2318</c:v>
                </c:pt>
                <c:pt idx="2">
                  <c:v>2288</c:v>
                </c:pt>
                <c:pt idx="3">
                  <c:v>1715</c:v>
                </c:pt>
                <c:pt idx="4">
                  <c:v>1563</c:v>
                </c:pt>
              </c:numCache>
            </c:numRef>
          </c:val>
        </c:ser>
        <c:ser>
          <c:idx val="1"/>
          <c:order val="1"/>
          <c:tx>
            <c:strRef>
              <c:f>'図書館統計のグラフ19-23'!$B$200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'図書館統計のグラフ19-23'!$D$198:$H$198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'図書館統計のグラフ19-23'!$D$200:$H$200</c:f>
              <c:numCache>
                <c:formatCode>#,##0_ ;[Red]\-#,##0\ </c:formatCode>
                <c:ptCount val="5"/>
                <c:pt idx="0">
                  <c:v>628</c:v>
                </c:pt>
                <c:pt idx="1">
                  <c:v>468</c:v>
                </c:pt>
                <c:pt idx="2">
                  <c:v>392</c:v>
                </c:pt>
                <c:pt idx="3">
                  <c:v>360</c:v>
                </c:pt>
                <c:pt idx="4">
                  <c:v>307</c:v>
                </c:pt>
              </c:numCache>
            </c:numRef>
          </c:val>
        </c:ser>
        <c:ser>
          <c:idx val="2"/>
          <c:order val="2"/>
          <c:tx>
            <c:strRef>
              <c:f>'図書館統計のグラフ19-23'!$B$201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'図書館統計のグラフ19-23'!$D$198:$H$198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'図書館統計のグラフ19-23'!$D$201:$H$201</c:f>
              <c:numCache>
                <c:formatCode>#,##0_ ;[Red]\-#,##0\ </c:formatCode>
                <c:ptCount val="5"/>
                <c:pt idx="0">
                  <c:v>2830</c:v>
                </c:pt>
                <c:pt idx="1">
                  <c:v>2786</c:v>
                </c:pt>
                <c:pt idx="2">
                  <c:v>2680</c:v>
                </c:pt>
                <c:pt idx="3">
                  <c:v>2075</c:v>
                </c:pt>
                <c:pt idx="4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60416"/>
        <c:axId val="94861952"/>
      </c:barChart>
      <c:catAx>
        <c:axId val="94860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86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86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2010917339104294E-2"/>
              <c:y val="3.70371709967122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8604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081525110344336"/>
          <c:y val="4.4444605196054671E-2"/>
          <c:w val="0.47690249030236986"/>
          <c:h val="7.7778059093095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雑誌受入種類数（医学部分館）</a:t>
            </a:r>
          </a:p>
        </c:rich>
      </c:tx>
      <c:layout>
        <c:manualLayout>
          <c:xMode val="edge"/>
          <c:yMode val="edge"/>
          <c:x val="0.17414989124932409"/>
          <c:y val="4.0740888096383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8313600544218"/>
          <c:y val="0.15555611818619147"/>
          <c:w val="0.87074945624662092"/>
          <c:h val="0.74074341993424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'図書館統計のグラフ19-23'!$B$221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'図書館統計のグラフ19-23'!$D$220:$H$220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'図書館統計のグラフ19-23'!$D$221:$H$221</c:f>
              <c:numCache>
                <c:formatCode>#,##0_ ;[Red]\-#,##0\ </c:formatCode>
                <c:ptCount val="5"/>
                <c:pt idx="0">
                  <c:v>933</c:v>
                </c:pt>
                <c:pt idx="1">
                  <c:v>905</c:v>
                </c:pt>
                <c:pt idx="2">
                  <c:v>828</c:v>
                </c:pt>
                <c:pt idx="3">
                  <c:v>830</c:v>
                </c:pt>
                <c:pt idx="4">
                  <c:v>825</c:v>
                </c:pt>
              </c:numCache>
            </c:numRef>
          </c:val>
        </c:ser>
        <c:ser>
          <c:idx val="1"/>
          <c:order val="1"/>
          <c:tx>
            <c:strRef>
              <c:f>'図書館統計のグラフ19-23'!$B$222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'図書館統計のグラフ19-23'!$D$220:$H$220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'図書館統計のグラフ19-23'!$D$222:$H$222</c:f>
              <c:numCache>
                <c:formatCode>#,##0_ ;[Red]\-#,##0\ </c:formatCode>
                <c:ptCount val="5"/>
                <c:pt idx="0">
                  <c:v>611</c:v>
                </c:pt>
                <c:pt idx="1">
                  <c:v>583</c:v>
                </c:pt>
                <c:pt idx="2">
                  <c:v>539</c:v>
                </c:pt>
                <c:pt idx="3">
                  <c:v>536</c:v>
                </c:pt>
                <c:pt idx="4">
                  <c:v>596</c:v>
                </c:pt>
              </c:numCache>
            </c:numRef>
          </c:val>
        </c:ser>
        <c:ser>
          <c:idx val="2"/>
          <c:order val="2"/>
          <c:tx>
            <c:strRef>
              <c:f>'図書館統計のグラフ19-23'!$B$223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'図書館統計のグラフ19-23'!$D$220:$H$220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'図書館統計のグラフ19-23'!$D$223:$H$223</c:f>
              <c:numCache>
                <c:formatCode>#,##0_ ;[Red]\-#,##0\ </c:formatCode>
                <c:ptCount val="5"/>
                <c:pt idx="0">
                  <c:v>1544</c:v>
                </c:pt>
                <c:pt idx="1">
                  <c:v>1488</c:v>
                </c:pt>
                <c:pt idx="2">
                  <c:v>1367</c:v>
                </c:pt>
                <c:pt idx="3">
                  <c:v>1366</c:v>
                </c:pt>
                <c:pt idx="4">
                  <c:v>1421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36864"/>
        <c:axId val="95238400"/>
      </c:barChart>
      <c:catAx>
        <c:axId val="9523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3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3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8.027221549773525E-2"/>
              <c:y val="4.44446051960546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368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4149731810336699"/>
          <c:y val="3.7037170996712249E-2"/>
          <c:w val="0.42449035992022738"/>
          <c:h val="7.4074341993424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雑誌受入種類数（その他の部局）</a:t>
            </a:r>
          </a:p>
        </c:rich>
      </c:tx>
      <c:layout>
        <c:manualLayout>
          <c:xMode val="edge"/>
          <c:yMode val="edge"/>
          <c:x val="0.16190497702085591"/>
          <c:y val="4.8442988421463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914228468103"/>
          <c:y val="0.17301067293379807"/>
          <c:w val="0.85714399599276658"/>
          <c:h val="0.7301050397806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'図書館統計のグラフ19-23'!$B$242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'図書館統計のグラフ19-23'!$D$241:$H$241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'図書館統計のグラフ19-23'!$D$242:$H$242</c:f>
              <c:numCache>
                <c:formatCode>#,##0_ ;[Red]\-#,##0\ </c:formatCode>
                <c:ptCount val="5"/>
                <c:pt idx="0">
                  <c:v>5552</c:v>
                </c:pt>
                <c:pt idx="1">
                  <c:v>4673</c:v>
                </c:pt>
                <c:pt idx="2">
                  <c:v>4966</c:v>
                </c:pt>
                <c:pt idx="3">
                  <c:v>4444</c:v>
                </c:pt>
                <c:pt idx="4">
                  <c:v>4309</c:v>
                </c:pt>
              </c:numCache>
            </c:numRef>
          </c:val>
        </c:ser>
        <c:ser>
          <c:idx val="1"/>
          <c:order val="1"/>
          <c:tx>
            <c:strRef>
              <c:f>'図書館統計のグラフ19-23'!$B$243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'図書館統計のグラフ19-23'!$D$241:$H$241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'図書館統計のグラフ19-23'!$D$243:$H$243</c:f>
              <c:numCache>
                <c:formatCode>#,##0_ ;[Red]\-#,##0\ </c:formatCode>
                <c:ptCount val="5"/>
                <c:pt idx="0">
                  <c:v>3028</c:v>
                </c:pt>
                <c:pt idx="1">
                  <c:v>2757</c:v>
                </c:pt>
                <c:pt idx="2">
                  <c:v>2453</c:v>
                </c:pt>
                <c:pt idx="3">
                  <c:v>2406</c:v>
                </c:pt>
                <c:pt idx="4">
                  <c:v>2043</c:v>
                </c:pt>
              </c:numCache>
            </c:numRef>
          </c:val>
        </c:ser>
        <c:ser>
          <c:idx val="2"/>
          <c:order val="2"/>
          <c:tx>
            <c:strRef>
              <c:f>'図書館統計のグラフ19-23'!$B$244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'図書館統計のグラフ19-23'!$D$241:$H$241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'図書館統計のグラフ19-23'!$D$244:$H$244</c:f>
              <c:numCache>
                <c:formatCode>#,##0_ ;[Red]\-#,##0\ </c:formatCode>
                <c:ptCount val="5"/>
                <c:pt idx="0">
                  <c:v>8580</c:v>
                </c:pt>
                <c:pt idx="1">
                  <c:v>7430</c:v>
                </c:pt>
                <c:pt idx="2">
                  <c:v>7419</c:v>
                </c:pt>
                <c:pt idx="3">
                  <c:v>6850</c:v>
                </c:pt>
                <c:pt idx="4">
                  <c:v>6352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69248"/>
        <c:axId val="95270784"/>
      </c:barChart>
      <c:catAx>
        <c:axId val="9526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7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70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8911669472349968E-2"/>
              <c:y val="5.19032018801394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69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3333404195105449"/>
          <c:y val="4.498277496278752E-2"/>
          <c:w val="0.44081691222485175"/>
          <c:h val="8.65053364668991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図書受入冊数（全学）</a:t>
            </a:r>
          </a:p>
        </c:rich>
      </c:tx>
      <c:layout>
        <c:manualLayout>
          <c:xMode val="edge"/>
          <c:yMode val="edge"/>
          <c:x val="0.19209809264305178"/>
          <c:y val="4.1095959131459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7656675749326"/>
          <c:y val="0.15068518348201976"/>
          <c:w val="0.83242506811989125"/>
          <c:h val="0.75342591741009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'図書館統計のグラフ19-23'!$B$92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'図書館統計のグラフ19-23'!$D$91:$H$91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'図書館統計のグラフ19-23'!$D$92:$H$92</c:f>
              <c:numCache>
                <c:formatCode>#,##0_ ;[Red]\-#,##0\ </c:formatCode>
                <c:ptCount val="5"/>
                <c:pt idx="0">
                  <c:v>35333</c:v>
                </c:pt>
                <c:pt idx="1">
                  <c:v>39539</c:v>
                </c:pt>
                <c:pt idx="2">
                  <c:v>65283</c:v>
                </c:pt>
                <c:pt idx="3">
                  <c:v>40711</c:v>
                </c:pt>
                <c:pt idx="4">
                  <c:v>47374</c:v>
                </c:pt>
              </c:numCache>
            </c:numRef>
          </c:val>
        </c:ser>
        <c:ser>
          <c:idx val="1"/>
          <c:order val="1"/>
          <c:tx>
            <c:strRef>
              <c:f>'図書館統計のグラフ19-23'!$B$93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'図書館統計のグラフ19-23'!$D$91:$H$91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'図書館統計のグラフ19-23'!$D$93:$H$93</c:f>
              <c:numCache>
                <c:formatCode>#,##0_ ;[Red]\-#,##0\ </c:formatCode>
                <c:ptCount val="5"/>
                <c:pt idx="0">
                  <c:v>23448</c:v>
                </c:pt>
                <c:pt idx="1">
                  <c:v>22128</c:v>
                </c:pt>
                <c:pt idx="2">
                  <c:v>85477</c:v>
                </c:pt>
                <c:pt idx="3">
                  <c:v>22055</c:v>
                </c:pt>
                <c:pt idx="4">
                  <c:v>24438</c:v>
                </c:pt>
              </c:numCache>
            </c:numRef>
          </c:val>
        </c:ser>
        <c:ser>
          <c:idx val="2"/>
          <c:order val="2"/>
          <c:tx>
            <c:strRef>
              <c:f>'図書館統計のグラフ19-23'!$B$94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'図書館統計のグラフ19-23'!$D$91:$H$91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'図書館統計のグラフ19-23'!$D$94:$H$94</c:f>
              <c:numCache>
                <c:formatCode>#,##0_ ;[Red]\-#,##0\ </c:formatCode>
                <c:ptCount val="5"/>
                <c:pt idx="0">
                  <c:v>58781</c:v>
                </c:pt>
                <c:pt idx="1">
                  <c:v>61667</c:v>
                </c:pt>
                <c:pt idx="2">
                  <c:v>150760</c:v>
                </c:pt>
                <c:pt idx="3">
                  <c:v>62766</c:v>
                </c:pt>
                <c:pt idx="4">
                  <c:v>71812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06720"/>
        <c:axId val="95008256"/>
      </c:barChart>
      <c:catAx>
        <c:axId val="95006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00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00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0.10081743869209801"/>
              <c:y val="2.39726428266849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0067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2670299727520462"/>
          <c:y val="3.4246632609549944E-2"/>
          <c:w val="0.33651226158038167"/>
          <c:h val="7.1917928480054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奉仕対象者数（中央図書館）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'図書館統計のグラフ13-19'!#REF!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029504"/>
        <c:axId val="95051776"/>
        <c:axId val="0"/>
      </c:bar3DChart>
      <c:catAx>
        <c:axId val="950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0517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5051776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029504"/>
        <c:crosses val="autoZero"/>
        <c:crossBetween val="between"/>
        <c:minorUnit val="1000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年間開館日数（中央図書館）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'図書館統計のグラフ13-19'!#REF!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077120"/>
        <c:axId val="95078656"/>
        <c:axId val="0"/>
      </c:bar3DChart>
      <c:catAx>
        <c:axId val="9507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0786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5078656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07712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入館者数と貸出冊数（中央館）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'図書館統計のグラフ13-19'!#REF!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'図書館統計のグラフ13-19'!#REF!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24576"/>
        <c:axId val="95638656"/>
        <c:axId val="0"/>
      </c:bar3DChart>
      <c:catAx>
        <c:axId val="9562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63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63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624576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9</xdr:row>
      <xdr:rowOff>38101</xdr:rowOff>
    </xdr:from>
    <xdr:to>
      <xdr:col>7</xdr:col>
      <xdr:colOff>600075</xdr:colOff>
      <xdr:row>23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30</xdr:row>
      <xdr:rowOff>28575</xdr:rowOff>
    </xdr:from>
    <xdr:to>
      <xdr:col>8</xdr:col>
      <xdr:colOff>609600</xdr:colOff>
      <xdr:row>44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247649</xdr:colOff>
      <xdr:row>51</xdr:row>
      <xdr:rowOff>59871</xdr:rowOff>
    </xdr:from>
    <xdr:to>
      <xdr:col>7</xdr:col>
      <xdr:colOff>600075</xdr:colOff>
      <xdr:row>64</xdr:row>
      <xdr:rowOff>85725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71</xdr:row>
      <xdr:rowOff>57151</xdr:rowOff>
    </xdr:from>
    <xdr:to>
      <xdr:col>8</xdr:col>
      <xdr:colOff>619125</xdr:colOff>
      <xdr:row>84</xdr:row>
      <xdr:rowOff>152400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9524</xdr:colOff>
      <xdr:row>115</xdr:row>
      <xdr:rowOff>47625</xdr:rowOff>
    </xdr:from>
    <xdr:to>
      <xdr:col>7</xdr:col>
      <xdr:colOff>600075</xdr:colOff>
      <xdr:row>129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137</xdr:row>
      <xdr:rowOff>38101</xdr:rowOff>
    </xdr:from>
    <xdr:to>
      <xdr:col>7</xdr:col>
      <xdr:colOff>571501</xdr:colOff>
      <xdr:row>151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158</xdr:row>
      <xdr:rowOff>57150</xdr:rowOff>
    </xdr:from>
    <xdr:to>
      <xdr:col>8</xdr:col>
      <xdr:colOff>685800</xdr:colOff>
      <xdr:row>171</xdr:row>
      <xdr:rowOff>142875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247648</xdr:colOff>
      <xdr:row>180</xdr:row>
      <xdr:rowOff>38100</xdr:rowOff>
    </xdr:from>
    <xdr:to>
      <xdr:col>8</xdr:col>
      <xdr:colOff>609600</xdr:colOff>
      <xdr:row>193</xdr:row>
      <xdr:rowOff>161925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238126</xdr:colOff>
      <xdr:row>201</xdr:row>
      <xdr:rowOff>38099</xdr:rowOff>
    </xdr:from>
    <xdr:to>
      <xdr:col>8</xdr:col>
      <xdr:colOff>9525</xdr:colOff>
      <xdr:row>215</xdr:row>
      <xdr:rowOff>161924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247649</xdr:colOff>
      <xdr:row>223</xdr:row>
      <xdr:rowOff>28575</xdr:rowOff>
    </xdr:from>
    <xdr:to>
      <xdr:col>8</xdr:col>
      <xdr:colOff>628649</xdr:colOff>
      <xdr:row>236</xdr:row>
      <xdr:rowOff>161925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247649</xdr:colOff>
      <xdr:row>244</xdr:row>
      <xdr:rowOff>28576</xdr:rowOff>
    </xdr:from>
    <xdr:to>
      <xdr:col>8</xdr:col>
      <xdr:colOff>647699</xdr:colOff>
      <xdr:row>257</xdr:row>
      <xdr:rowOff>123826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19049</xdr:colOff>
      <xdr:row>94</xdr:row>
      <xdr:rowOff>25852</xdr:rowOff>
    </xdr:from>
    <xdr:to>
      <xdr:col>7</xdr:col>
      <xdr:colOff>609600</xdr:colOff>
      <xdr:row>108</xdr:row>
      <xdr:rowOff>6803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261</xdr:row>
      <xdr:rowOff>0</xdr:rowOff>
    </xdr:from>
    <xdr:to>
      <xdr:col>4</xdr:col>
      <xdr:colOff>9525</xdr:colOff>
      <xdr:row>261</xdr:row>
      <xdr:rowOff>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261</xdr:row>
      <xdr:rowOff>0</xdr:rowOff>
    </xdr:from>
    <xdr:to>
      <xdr:col>4</xdr:col>
      <xdr:colOff>0</xdr:colOff>
      <xdr:row>261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261</xdr:row>
      <xdr:rowOff>0</xdr:rowOff>
    </xdr:from>
    <xdr:to>
      <xdr:col>4</xdr:col>
      <xdr:colOff>0</xdr:colOff>
      <xdr:row>261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tabSelected="1" zoomScaleNormal="100" zoomScaleSheetLayoutView="70" workbookViewId="0">
      <selection activeCell="H244" sqref="H244:I244"/>
    </sheetView>
  </sheetViews>
  <sheetFormatPr defaultRowHeight="13.5"/>
  <cols>
    <col min="1" max="1" width="3.375" style="1" bestFit="1" customWidth="1"/>
    <col min="2" max="2" width="7" customWidth="1"/>
    <col min="3" max="7" width="17.5" customWidth="1"/>
    <col min="8" max="8" width="8.375" customWidth="1"/>
    <col min="9" max="9" width="9.125" customWidth="1"/>
  </cols>
  <sheetData>
    <row r="1" spans="1:9" ht="24.75" customHeight="1">
      <c r="A1" s="28" t="s">
        <v>0</v>
      </c>
      <c r="B1" s="29"/>
      <c r="C1" s="29"/>
      <c r="D1" s="29"/>
      <c r="E1" s="29"/>
      <c r="F1" s="29"/>
      <c r="G1" s="29"/>
      <c r="H1" s="30"/>
    </row>
    <row r="3" spans="1:9" ht="14.25">
      <c r="B3" s="31" t="s">
        <v>1</v>
      </c>
      <c r="C3" s="32"/>
    </row>
    <row r="4" spans="1:9" ht="14.25">
      <c r="B4" s="2"/>
      <c r="C4" s="2"/>
    </row>
    <row r="5" spans="1:9" ht="14.25">
      <c r="A5" s="1" t="s">
        <v>2</v>
      </c>
      <c r="B5" t="s">
        <v>3</v>
      </c>
      <c r="C5" s="2"/>
    </row>
    <row r="6" spans="1:9">
      <c r="B6" s="33"/>
      <c r="C6" s="33"/>
      <c r="D6" s="3" t="s">
        <v>4</v>
      </c>
      <c r="E6" s="3" t="s">
        <v>5</v>
      </c>
      <c r="F6" s="3" t="s">
        <v>6</v>
      </c>
      <c r="G6" s="4" t="s">
        <v>7</v>
      </c>
      <c r="H6" s="34" t="s">
        <v>8</v>
      </c>
      <c r="I6" s="34"/>
    </row>
    <row r="7" spans="1:9">
      <c r="B7" s="22" t="s">
        <v>9</v>
      </c>
      <c r="C7" s="22"/>
      <c r="D7" s="5">
        <v>1535176</v>
      </c>
      <c r="E7" s="5">
        <v>1562381</v>
      </c>
      <c r="F7" s="5">
        <v>1593962</v>
      </c>
      <c r="G7" s="5">
        <v>1619702</v>
      </c>
      <c r="H7" s="23">
        <v>1653124</v>
      </c>
      <c r="I7" s="23"/>
    </row>
    <row r="8" spans="1:9">
      <c r="B8" s="22" t="s">
        <v>10</v>
      </c>
      <c r="C8" s="22"/>
      <c r="D8" s="5">
        <v>1394846</v>
      </c>
      <c r="E8" s="5">
        <v>1409969</v>
      </c>
      <c r="F8" s="5">
        <v>1478041</v>
      </c>
      <c r="G8" s="5">
        <v>1492334</v>
      </c>
      <c r="H8" s="23">
        <v>1507006</v>
      </c>
      <c r="I8" s="23"/>
    </row>
    <row r="9" spans="1:9">
      <c r="B9" s="22" t="s">
        <v>11</v>
      </c>
      <c r="C9" s="22"/>
      <c r="D9" s="5">
        <f t="shared" ref="D9:F9" si="0">SUM(D7:D8)</f>
        <v>2930022</v>
      </c>
      <c r="E9" s="5">
        <f t="shared" si="0"/>
        <v>2972350</v>
      </c>
      <c r="F9" s="5">
        <f t="shared" si="0"/>
        <v>3072003</v>
      </c>
      <c r="G9" s="5">
        <v>3112036</v>
      </c>
      <c r="H9" s="23">
        <f>SUM(H7:I8)</f>
        <v>3160130</v>
      </c>
      <c r="I9" s="23"/>
    </row>
    <row r="10" spans="1:9">
      <c r="I10" s="24" t="s">
        <v>12</v>
      </c>
    </row>
    <row r="11" spans="1:9" ht="13.5" customHeight="1">
      <c r="E11" s="27"/>
      <c r="F11" s="6"/>
      <c r="G11" s="6"/>
      <c r="H11" s="6"/>
      <c r="I11" s="25"/>
    </row>
    <row r="12" spans="1:9">
      <c r="E12" s="27"/>
      <c r="F12" s="6"/>
      <c r="G12" s="6"/>
      <c r="H12" s="6"/>
      <c r="I12" s="25"/>
    </row>
    <row r="13" spans="1:9">
      <c r="E13" s="27"/>
      <c r="F13" s="6"/>
      <c r="G13" s="6"/>
      <c r="H13" s="6"/>
      <c r="I13" s="25"/>
    </row>
    <row r="14" spans="1:9">
      <c r="E14" s="27"/>
      <c r="F14" s="6"/>
      <c r="G14" s="6"/>
      <c r="H14" s="6"/>
      <c r="I14" s="25"/>
    </row>
    <row r="15" spans="1:9">
      <c r="E15" s="27"/>
      <c r="F15" s="6"/>
      <c r="G15" s="6"/>
      <c r="H15" s="6"/>
      <c r="I15" s="25"/>
    </row>
    <row r="16" spans="1:9">
      <c r="E16" s="27"/>
      <c r="F16" s="6"/>
      <c r="G16" s="6"/>
      <c r="H16" s="6"/>
      <c r="I16" s="25"/>
    </row>
    <row r="17" spans="1:9">
      <c r="E17" s="27"/>
      <c r="F17" s="6"/>
      <c r="G17" s="6"/>
      <c r="H17" s="6"/>
      <c r="I17" s="25"/>
    </row>
    <row r="18" spans="1:9">
      <c r="E18" s="27"/>
      <c r="F18" s="6"/>
      <c r="G18" s="6"/>
      <c r="H18" s="6"/>
      <c r="I18" s="25"/>
    </row>
    <row r="19" spans="1:9">
      <c r="E19" s="27"/>
      <c r="F19" s="6"/>
      <c r="G19" s="6"/>
      <c r="H19" s="6"/>
      <c r="I19" s="25"/>
    </row>
    <row r="20" spans="1:9">
      <c r="E20" s="27"/>
      <c r="F20" s="6"/>
      <c r="G20" s="6"/>
      <c r="H20" s="6"/>
      <c r="I20" s="25"/>
    </row>
    <row r="21" spans="1:9">
      <c r="E21" s="27"/>
      <c r="F21" s="6"/>
      <c r="G21" s="6"/>
      <c r="H21" s="6"/>
      <c r="I21" s="25"/>
    </row>
    <row r="22" spans="1:9">
      <c r="E22" s="27"/>
      <c r="F22" s="6"/>
      <c r="G22" s="6"/>
      <c r="H22" s="6"/>
      <c r="I22" s="25"/>
    </row>
    <row r="23" spans="1:9">
      <c r="E23" s="27"/>
      <c r="F23" s="6"/>
      <c r="G23" s="6"/>
      <c r="H23" s="6"/>
      <c r="I23" s="25"/>
    </row>
    <row r="24" spans="1:9">
      <c r="E24" s="27"/>
      <c r="F24" s="6"/>
      <c r="G24" s="6"/>
      <c r="H24" s="6"/>
      <c r="I24" s="25"/>
    </row>
    <row r="25" spans="1:9">
      <c r="E25" s="27"/>
      <c r="F25" s="6"/>
      <c r="G25" s="6"/>
      <c r="H25" s="6"/>
      <c r="I25" s="25"/>
    </row>
    <row r="26" spans="1:9">
      <c r="A26" s="1" t="s">
        <v>13</v>
      </c>
      <c r="B26" t="s">
        <v>14</v>
      </c>
      <c r="I26" s="26"/>
    </row>
    <row r="27" spans="1:9" ht="13.5" customHeight="1">
      <c r="B27" s="33"/>
      <c r="C27" s="33"/>
      <c r="D27" s="3" t="s">
        <v>4</v>
      </c>
      <c r="E27" s="3" t="s">
        <v>15</v>
      </c>
      <c r="F27" s="3" t="s">
        <v>16</v>
      </c>
      <c r="G27" s="4" t="s">
        <v>7</v>
      </c>
      <c r="H27" s="34" t="s">
        <v>8</v>
      </c>
      <c r="I27" s="34"/>
    </row>
    <row r="28" spans="1:9">
      <c r="B28" s="22" t="s">
        <v>9</v>
      </c>
      <c r="C28" s="22"/>
      <c r="D28" s="7">
        <v>611444</v>
      </c>
      <c r="E28" s="7">
        <v>623115</v>
      </c>
      <c r="F28" s="7">
        <v>640969</v>
      </c>
      <c r="G28" s="7">
        <v>653094</v>
      </c>
      <c r="H28" s="23">
        <v>667083</v>
      </c>
      <c r="I28" s="23"/>
    </row>
    <row r="29" spans="1:9">
      <c r="B29" s="22" t="s">
        <v>10</v>
      </c>
      <c r="C29" s="22"/>
      <c r="D29" s="7">
        <v>452181</v>
      </c>
      <c r="E29" s="8">
        <v>455833</v>
      </c>
      <c r="F29" s="8">
        <v>519593</v>
      </c>
      <c r="G29" s="8">
        <v>524472</v>
      </c>
      <c r="H29" s="37">
        <v>530248</v>
      </c>
      <c r="I29" s="37"/>
    </row>
    <row r="30" spans="1:9">
      <c r="B30" s="22" t="s">
        <v>11</v>
      </c>
      <c r="C30" s="22"/>
      <c r="D30" s="7">
        <f t="shared" ref="D30:F30" si="1">SUM(D28:D29)</f>
        <v>1063625</v>
      </c>
      <c r="E30" s="7">
        <f t="shared" si="1"/>
        <v>1078948</v>
      </c>
      <c r="F30" s="7">
        <f t="shared" si="1"/>
        <v>1160562</v>
      </c>
      <c r="G30" s="7">
        <f>SUM(G28:G29)</f>
        <v>1177566</v>
      </c>
      <c r="H30" s="23">
        <f>SUM(H28:I29)</f>
        <v>1197331</v>
      </c>
      <c r="I30" s="23"/>
    </row>
    <row r="47" spans="1:9">
      <c r="A47" s="1" t="s">
        <v>13</v>
      </c>
      <c r="B47" t="s">
        <v>17</v>
      </c>
    </row>
    <row r="48" spans="1:9" ht="13.5" customHeight="1">
      <c r="B48" s="33"/>
      <c r="C48" s="33"/>
      <c r="D48" s="3" t="s">
        <v>18</v>
      </c>
      <c r="E48" s="9" t="s">
        <v>5</v>
      </c>
      <c r="F48" s="9" t="s">
        <v>6</v>
      </c>
      <c r="G48" s="10" t="s">
        <v>7</v>
      </c>
      <c r="H48" s="34" t="s">
        <v>8</v>
      </c>
      <c r="I48" s="34"/>
    </row>
    <row r="49" spans="2:9">
      <c r="B49" s="35" t="s">
        <v>9</v>
      </c>
      <c r="C49" s="35"/>
      <c r="D49" s="11">
        <v>97271</v>
      </c>
      <c r="E49" s="11">
        <v>99010</v>
      </c>
      <c r="F49" s="11">
        <v>103209</v>
      </c>
      <c r="G49" s="11">
        <v>103990</v>
      </c>
      <c r="H49" s="36">
        <v>102690</v>
      </c>
      <c r="I49" s="36"/>
    </row>
    <row r="50" spans="2:9">
      <c r="B50" s="35" t="s">
        <v>10</v>
      </c>
      <c r="C50" s="35"/>
      <c r="D50" s="11">
        <v>114122</v>
      </c>
      <c r="E50" s="12">
        <v>116016</v>
      </c>
      <c r="F50" s="12">
        <v>117179</v>
      </c>
      <c r="G50" s="12">
        <v>114048</v>
      </c>
      <c r="H50" s="38">
        <v>111986</v>
      </c>
      <c r="I50" s="38"/>
    </row>
    <row r="51" spans="2:9">
      <c r="B51" s="35" t="s">
        <v>11</v>
      </c>
      <c r="C51" s="35"/>
      <c r="D51" s="11">
        <f t="shared" ref="D51:H51" si="2">SUM(D49:D50)</f>
        <v>211393</v>
      </c>
      <c r="E51" s="11">
        <f t="shared" si="2"/>
        <v>215026</v>
      </c>
      <c r="F51" s="11">
        <f t="shared" si="2"/>
        <v>220388</v>
      </c>
      <c r="G51" s="11">
        <f>SUM(G49:G50)</f>
        <v>218038</v>
      </c>
      <c r="H51" s="36">
        <f t="shared" si="2"/>
        <v>214676</v>
      </c>
      <c r="I51" s="36"/>
    </row>
    <row r="53" spans="2:9">
      <c r="I53" s="39" t="s">
        <v>19</v>
      </c>
    </row>
    <row r="54" spans="2:9">
      <c r="I54" s="39"/>
    </row>
    <row r="55" spans="2:9">
      <c r="I55" s="39"/>
    </row>
    <row r="56" spans="2:9">
      <c r="I56" s="39"/>
    </row>
    <row r="57" spans="2:9">
      <c r="I57" s="39"/>
    </row>
    <row r="58" spans="2:9">
      <c r="I58" s="39"/>
    </row>
    <row r="59" spans="2:9">
      <c r="I59" s="39"/>
    </row>
    <row r="60" spans="2:9">
      <c r="I60" s="39"/>
    </row>
    <row r="61" spans="2:9">
      <c r="I61" s="39"/>
    </row>
    <row r="62" spans="2:9">
      <c r="I62" s="39"/>
    </row>
    <row r="63" spans="2:9">
      <c r="I63" s="39"/>
    </row>
    <row r="64" spans="2:9">
      <c r="I64" s="39"/>
    </row>
    <row r="65" spans="1:9">
      <c r="I65" s="39"/>
    </row>
    <row r="66" spans="1:9">
      <c r="I66" s="39"/>
    </row>
    <row r="67" spans="1:9">
      <c r="A67" s="1" t="s">
        <v>13</v>
      </c>
      <c r="B67" t="s">
        <v>20</v>
      </c>
      <c r="C67" s="13"/>
      <c r="I67" s="39"/>
    </row>
    <row r="68" spans="1:9" ht="13.5" customHeight="1">
      <c r="B68" s="33"/>
      <c r="C68" s="33"/>
      <c r="D68" s="3" t="s">
        <v>18</v>
      </c>
      <c r="E68" s="9" t="s">
        <v>5</v>
      </c>
      <c r="F68" s="9" t="s">
        <v>6</v>
      </c>
      <c r="G68" s="10" t="s">
        <v>7</v>
      </c>
      <c r="H68" s="34" t="s">
        <v>8</v>
      </c>
      <c r="I68" s="34"/>
    </row>
    <row r="69" spans="1:9">
      <c r="B69" s="35" t="s">
        <v>9</v>
      </c>
      <c r="C69" s="35"/>
      <c r="D69" s="12">
        <f t="shared" ref="D69:F70" si="3">(D7-D28-D49)</f>
        <v>826461</v>
      </c>
      <c r="E69" s="12">
        <f t="shared" si="3"/>
        <v>840256</v>
      </c>
      <c r="F69" s="12">
        <f t="shared" si="3"/>
        <v>849784</v>
      </c>
      <c r="G69" s="12">
        <v>862618</v>
      </c>
      <c r="H69" s="38">
        <v>883351</v>
      </c>
      <c r="I69" s="38"/>
    </row>
    <row r="70" spans="1:9">
      <c r="B70" s="35" t="s">
        <v>10</v>
      </c>
      <c r="C70" s="35"/>
      <c r="D70" s="12">
        <f t="shared" si="3"/>
        <v>828543</v>
      </c>
      <c r="E70" s="12">
        <f t="shared" si="3"/>
        <v>838120</v>
      </c>
      <c r="F70" s="12">
        <f t="shared" si="3"/>
        <v>841269</v>
      </c>
      <c r="G70" s="12">
        <v>853814</v>
      </c>
      <c r="H70" s="38">
        <v>864772</v>
      </c>
      <c r="I70" s="38"/>
    </row>
    <row r="71" spans="1:9">
      <c r="B71" s="35" t="s">
        <v>11</v>
      </c>
      <c r="C71" s="35"/>
      <c r="D71" s="11">
        <f t="shared" ref="D71:E71" si="4">SUM(D69:D70)</f>
        <v>1655004</v>
      </c>
      <c r="E71" s="11">
        <f t="shared" si="4"/>
        <v>1678376</v>
      </c>
      <c r="F71" s="11">
        <f t="shared" ref="F71" si="5">SUM(F69:F70)</f>
        <v>1691053</v>
      </c>
      <c r="G71" s="11">
        <f>SUM(G69:G70)</f>
        <v>1716432</v>
      </c>
      <c r="H71" s="36">
        <f>SUM(H69:I70)</f>
        <v>1748123</v>
      </c>
      <c r="I71" s="36"/>
    </row>
    <row r="88" spans="1:9" ht="14.25">
      <c r="B88" s="31" t="s">
        <v>21</v>
      </c>
      <c r="C88" s="32"/>
    </row>
    <row r="89" spans="1:9" ht="14.25">
      <c r="B89" s="14"/>
      <c r="C89" s="15"/>
    </row>
    <row r="90" spans="1:9">
      <c r="A90" s="1" t="s">
        <v>2</v>
      </c>
      <c r="B90" t="s">
        <v>3</v>
      </c>
    </row>
    <row r="91" spans="1:9">
      <c r="B91" s="33"/>
      <c r="C91" s="33"/>
      <c r="D91" s="9" t="s">
        <v>22</v>
      </c>
      <c r="E91" s="9" t="s">
        <v>23</v>
      </c>
      <c r="F91" s="9" t="s">
        <v>24</v>
      </c>
      <c r="G91" s="10" t="s">
        <v>25</v>
      </c>
      <c r="H91" s="40" t="s">
        <v>26</v>
      </c>
      <c r="I91" s="40"/>
    </row>
    <row r="92" spans="1:9">
      <c r="B92" s="35" t="s">
        <v>9</v>
      </c>
      <c r="C92" s="35"/>
      <c r="D92" s="11">
        <v>35333</v>
      </c>
      <c r="E92" s="11">
        <v>39539</v>
      </c>
      <c r="F92" s="11">
        <v>65283</v>
      </c>
      <c r="G92" s="11">
        <v>40711</v>
      </c>
      <c r="H92" s="36">
        <v>47374</v>
      </c>
      <c r="I92" s="36"/>
    </row>
    <row r="93" spans="1:9">
      <c r="B93" s="35" t="s">
        <v>10</v>
      </c>
      <c r="C93" s="35"/>
      <c r="D93" s="16">
        <v>23448</v>
      </c>
      <c r="E93" s="16">
        <v>22128</v>
      </c>
      <c r="F93" s="16">
        <v>85477</v>
      </c>
      <c r="G93" s="16">
        <v>22055</v>
      </c>
      <c r="H93" s="36">
        <v>24438</v>
      </c>
      <c r="I93" s="36"/>
    </row>
    <row r="94" spans="1:9">
      <c r="B94" s="35" t="s">
        <v>11</v>
      </c>
      <c r="C94" s="35"/>
      <c r="D94" s="11">
        <f t="shared" ref="D94:F94" si="6">SUM(D92:D93)</f>
        <v>58781</v>
      </c>
      <c r="E94" s="11">
        <f t="shared" si="6"/>
        <v>61667</v>
      </c>
      <c r="F94" s="11">
        <f t="shared" si="6"/>
        <v>150760</v>
      </c>
      <c r="G94" s="11">
        <f>SUM(G92:G93)</f>
        <v>62766</v>
      </c>
      <c r="H94" s="36">
        <f>SUM(H92:I93)</f>
        <v>71812</v>
      </c>
      <c r="I94" s="36"/>
    </row>
    <row r="96" spans="1:9">
      <c r="E96" s="27"/>
      <c r="F96" s="6"/>
      <c r="G96" s="6"/>
      <c r="H96" s="6"/>
      <c r="I96" s="39" t="s">
        <v>27</v>
      </c>
    </row>
    <row r="97" spans="1:9">
      <c r="E97" s="27"/>
      <c r="F97" s="6"/>
      <c r="G97" s="6"/>
      <c r="H97" s="6"/>
      <c r="I97" s="39"/>
    </row>
    <row r="98" spans="1:9">
      <c r="E98" s="27"/>
      <c r="F98" s="6"/>
      <c r="G98" s="6"/>
      <c r="H98" s="6"/>
      <c r="I98" s="39"/>
    </row>
    <row r="99" spans="1:9">
      <c r="E99" s="27"/>
      <c r="F99" s="6"/>
      <c r="G99" s="6"/>
      <c r="H99" s="6"/>
      <c r="I99" s="39"/>
    </row>
    <row r="100" spans="1:9">
      <c r="E100" s="27"/>
      <c r="F100" s="6"/>
      <c r="G100" s="6"/>
      <c r="H100" s="6"/>
      <c r="I100" s="39"/>
    </row>
    <row r="101" spans="1:9">
      <c r="E101" s="27"/>
      <c r="F101" s="6"/>
      <c r="G101" s="6"/>
      <c r="H101" s="6"/>
      <c r="I101" s="39"/>
    </row>
    <row r="102" spans="1:9">
      <c r="E102" s="27"/>
      <c r="F102" s="6"/>
      <c r="G102" s="6"/>
      <c r="H102" s="6"/>
      <c r="I102" s="39"/>
    </row>
    <row r="103" spans="1:9">
      <c r="E103" s="27"/>
      <c r="F103" s="6"/>
      <c r="G103" s="6"/>
      <c r="H103" s="6"/>
      <c r="I103" s="39"/>
    </row>
    <row r="104" spans="1:9">
      <c r="E104" s="27"/>
      <c r="F104" s="6"/>
      <c r="G104" s="6"/>
      <c r="H104" s="6"/>
      <c r="I104" s="39"/>
    </row>
    <row r="105" spans="1:9">
      <c r="E105" s="27"/>
      <c r="F105" s="6"/>
      <c r="G105" s="6"/>
      <c r="H105" s="6"/>
      <c r="I105" s="39"/>
    </row>
    <row r="106" spans="1:9">
      <c r="E106" s="27"/>
      <c r="F106" s="6"/>
      <c r="G106" s="6"/>
      <c r="H106" s="6"/>
      <c r="I106" s="39"/>
    </row>
    <row r="107" spans="1:9">
      <c r="E107" s="27"/>
      <c r="F107" s="6"/>
      <c r="G107" s="6"/>
      <c r="H107" s="6"/>
      <c r="I107" s="39"/>
    </row>
    <row r="108" spans="1:9">
      <c r="E108" s="27"/>
      <c r="F108" s="6"/>
      <c r="G108" s="6"/>
      <c r="H108" s="6"/>
      <c r="I108" s="39"/>
    </row>
    <row r="109" spans="1:9">
      <c r="E109" s="27"/>
      <c r="F109" s="6"/>
      <c r="G109" s="6"/>
      <c r="H109" s="6"/>
      <c r="I109" s="39"/>
    </row>
    <row r="110" spans="1:9">
      <c r="E110" s="6"/>
      <c r="F110" s="6"/>
      <c r="G110" s="6"/>
      <c r="H110" s="6"/>
      <c r="I110" s="6"/>
    </row>
    <row r="111" spans="1:9" ht="13.5" customHeight="1">
      <c r="A111" s="1" t="s">
        <v>13</v>
      </c>
      <c r="B111" t="s">
        <v>14</v>
      </c>
    </row>
    <row r="112" spans="1:9">
      <c r="B112" s="33"/>
      <c r="C112" s="33"/>
      <c r="D112" s="17" t="s">
        <v>22</v>
      </c>
      <c r="E112" s="17" t="s">
        <v>23</v>
      </c>
      <c r="F112" s="17" t="s">
        <v>24</v>
      </c>
      <c r="G112" s="18" t="s">
        <v>25</v>
      </c>
      <c r="H112" s="40" t="s">
        <v>26</v>
      </c>
      <c r="I112" s="40"/>
    </row>
    <row r="113" spans="2:9">
      <c r="B113" s="43" t="s">
        <v>9</v>
      </c>
      <c r="C113" s="43"/>
      <c r="D113" s="11">
        <v>9667</v>
      </c>
      <c r="E113" s="12">
        <v>12688</v>
      </c>
      <c r="F113" s="12">
        <v>18381</v>
      </c>
      <c r="G113" s="12">
        <v>12638</v>
      </c>
      <c r="H113" s="38">
        <v>17178</v>
      </c>
      <c r="I113" s="38"/>
    </row>
    <row r="114" spans="2:9">
      <c r="B114" s="43" t="s">
        <v>10</v>
      </c>
      <c r="C114" s="43"/>
      <c r="D114" s="11">
        <v>3629</v>
      </c>
      <c r="E114" s="12">
        <v>3984</v>
      </c>
      <c r="F114" s="12">
        <v>64596</v>
      </c>
      <c r="G114" s="12">
        <v>5056</v>
      </c>
      <c r="H114" s="38">
        <v>6129</v>
      </c>
      <c r="I114" s="38"/>
    </row>
    <row r="115" spans="2:9">
      <c r="B115" s="43" t="s">
        <v>11</v>
      </c>
      <c r="C115" s="43"/>
      <c r="D115" s="11">
        <f t="shared" ref="D115:F115" si="7">SUM(D113:D114)</f>
        <v>13296</v>
      </c>
      <c r="E115" s="11">
        <f t="shared" si="7"/>
        <v>16672</v>
      </c>
      <c r="F115" s="11">
        <f t="shared" si="7"/>
        <v>82977</v>
      </c>
      <c r="G115" s="11">
        <f>SUM(G113:G114)</f>
        <v>17694</v>
      </c>
      <c r="H115" s="36">
        <f>SUM(H113:I114)</f>
        <v>23307</v>
      </c>
      <c r="I115" s="36"/>
    </row>
    <row r="116" spans="2:9" ht="13.5" customHeight="1">
      <c r="I116" s="41" t="s">
        <v>28</v>
      </c>
    </row>
    <row r="117" spans="2:9" ht="13.5" customHeight="1">
      <c r="D117" s="19"/>
      <c r="E117" s="6"/>
      <c r="F117" s="6"/>
      <c r="G117" s="6"/>
      <c r="H117" s="6"/>
      <c r="I117" s="42"/>
    </row>
    <row r="118" spans="2:9">
      <c r="D118" s="20"/>
      <c r="E118" s="6"/>
      <c r="F118" s="6"/>
      <c r="G118" s="6"/>
      <c r="H118" s="6"/>
      <c r="I118" s="42"/>
    </row>
    <row r="119" spans="2:9">
      <c r="D119" s="20"/>
      <c r="E119" s="6"/>
      <c r="F119" s="6"/>
      <c r="G119" s="6"/>
      <c r="H119" s="6"/>
      <c r="I119" s="42"/>
    </row>
    <row r="120" spans="2:9">
      <c r="D120" s="20"/>
      <c r="E120" s="6"/>
      <c r="F120" s="6"/>
      <c r="G120" s="6"/>
      <c r="H120" s="6"/>
      <c r="I120" s="42"/>
    </row>
    <row r="121" spans="2:9">
      <c r="D121" s="20"/>
      <c r="E121" s="6"/>
      <c r="F121" s="6"/>
      <c r="G121" s="6"/>
      <c r="H121" s="6"/>
      <c r="I121" s="42"/>
    </row>
    <row r="122" spans="2:9">
      <c r="D122" s="20"/>
      <c r="E122" s="6"/>
      <c r="F122" s="6"/>
      <c r="G122" s="6"/>
      <c r="H122" s="6"/>
      <c r="I122" s="42"/>
    </row>
    <row r="123" spans="2:9">
      <c r="D123" s="20"/>
      <c r="E123" s="6"/>
      <c r="F123" s="6"/>
      <c r="G123" s="6"/>
      <c r="H123" s="6"/>
      <c r="I123" s="42"/>
    </row>
    <row r="124" spans="2:9">
      <c r="D124" s="20"/>
      <c r="E124" s="6"/>
      <c r="F124" s="6"/>
      <c r="G124" s="6"/>
      <c r="H124" s="6"/>
      <c r="I124" s="42"/>
    </row>
    <row r="125" spans="2:9" ht="13.5" customHeight="1">
      <c r="D125" s="20"/>
      <c r="E125" s="6"/>
      <c r="F125" s="6"/>
      <c r="G125" s="6"/>
      <c r="H125" s="6"/>
      <c r="I125" s="42"/>
    </row>
    <row r="126" spans="2:9">
      <c r="D126" s="20"/>
      <c r="E126" s="6"/>
      <c r="F126" s="6"/>
      <c r="G126" s="6"/>
      <c r="H126" s="6"/>
      <c r="I126" s="42"/>
    </row>
    <row r="127" spans="2:9">
      <c r="D127" s="20"/>
      <c r="E127" s="6"/>
      <c r="F127" s="6"/>
      <c r="G127" s="6"/>
      <c r="H127" s="6"/>
      <c r="I127" s="42"/>
    </row>
    <row r="128" spans="2:9">
      <c r="D128" s="20"/>
      <c r="E128" s="6"/>
      <c r="F128" s="6"/>
      <c r="G128" s="6"/>
      <c r="H128" s="6"/>
      <c r="I128" s="42"/>
    </row>
    <row r="129" spans="1:9">
      <c r="D129" s="20"/>
      <c r="E129" s="6"/>
      <c r="F129" s="6"/>
      <c r="G129" s="6"/>
      <c r="H129" s="6"/>
      <c r="I129" s="42"/>
    </row>
    <row r="130" spans="1:9" ht="11.25" customHeight="1">
      <c r="D130" s="20"/>
      <c r="E130" s="6"/>
      <c r="F130" s="6"/>
      <c r="G130" s="6"/>
      <c r="H130" s="6"/>
      <c r="I130" s="42"/>
    </row>
    <row r="131" spans="1:9" ht="11.25" customHeight="1">
      <c r="D131" s="20"/>
      <c r="E131" s="6"/>
      <c r="F131" s="6"/>
      <c r="G131" s="6"/>
      <c r="H131" s="6"/>
      <c r="I131" s="42"/>
    </row>
    <row r="132" spans="1:9" ht="11.25" customHeight="1">
      <c r="D132" s="20"/>
      <c r="E132" s="6"/>
      <c r="F132" s="6"/>
      <c r="G132" s="6"/>
      <c r="H132" s="6"/>
      <c r="I132" s="42"/>
    </row>
    <row r="133" spans="1:9" ht="13.5" customHeight="1">
      <c r="A133" s="1" t="s">
        <v>13</v>
      </c>
      <c r="B133" t="s">
        <v>17</v>
      </c>
      <c r="C133" s="13"/>
      <c r="I133" s="42"/>
    </row>
    <row r="134" spans="1:9">
      <c r="B134" s="33"/>
      <c r="C134" s="33"/>
      <c r="D134" s="9" t="s">
        <v>22</v>
      </c>
      <c r="E134" s="9" t="s">
        <v>23</v>
      </c>
      <c r="F134" s="9" t="s">
        <v>24</v>
      </c>
      <c r="G134" s="10" t="s">
        <v>25</v>
      </c>
      <c r="H134" s="40" t="s">
        <v>29</v>
      </c>
      <c r="I134" s="40"/>
    </row>
    <row r="135" spans="1:9">
      <c r="B135" s="35" t="s">
        <v>9</v>
      </c>
      <c r="C135" s="35"/>
      <c r="D135" s="11">
        <v>2499</v>
      </c>
      <c r="E135" s="12">
        <v>2234</v>
      </c>
      <c r="F135" s="12">
        <v>4467</v>
      </c>
      <c r="G135" s="12">
        <v>3274</v>
      </c>
      <c r="H135" s="38">
        <v>3346</v>
      </c>
      <c r="I135" s="38"/>
    </row>
    <row r="136" spans="1:9">
      <c r="B136" s="35" t="s">
        <v>10</v>
      </c>
      <c r="C136" s="35"/>
      <c r="D136" s="11">
        <v>2196</v>
      </c>
      <c r="E136" s="12">
        <v>2186</v>
      </c>
      <c r="F136" s="12">
        <v>1166</v>
      </c>
      <c r="G136" s="12">
        <v>989</v>
      </c>
      <c r="H136" s="38">
        <v>717</v>
      </c>
      <c r="I136" s="38"/>
    </row>
    <row r="137" spans="1:9">
      <c r="B137" s="35" t="s">
        <v>11</v>
      </c>
      <c r="C137" s="35"/>
      <c r="D137" s="11">
        <f t="shared" ref="D137:F137" si="8">SUM(D135:D136)</f>
        <v>4695</v>
      </c>
      <c r="E137" s="11">
        <f t="shared" si="8"/>
        <v>4420</v>
      </c>
      <c r="F137" s="11">
        <f t="shared" si="8"/>
        <v>5633</v>
      </c>
      <c r="G137" s="11">
        <f>SUM(G135:G136)</f>
        <v>4263</v>
      </c>
      <c r="H137" s="36">
        <f>SUM(H135:I136)</f>
        <v>4063</v>
      </c>
      <c r="I137" s="36"/>
    </row>
    <row r="139" spans="1:9">
      <c r="E139" s="27"/>
      <c r="F139" s="6"/>
      <c r="G139" s="6"/>
      <c r="H139" s="6"/>
      <c r="I139" s="27" t="s">
        <v>19</v>
      </c>
    </row>
    <row r="140" spans="1:9">
      <c r="E140" s="27"/>
      <c r="F140" s="6"/>
      <c r="G140" s="6"/>
      <c r="H140" s="6"/>
      <c r="I140" s="27"/>
    </row>
    <row r="141" spans="1:9">
      <c r="E141" s="27"/>
      <c r="F141" s="6"/>
      <c r="G141" s="6"/>
      <c r="H141" s="6"/>
      <c r="I141" s="27"/>
    </row>
    <row r="142" spans="1:9">
      <c r="E142" s="27"/>
      <c r="F142" s="6"/>
      <c r="G142" s="6"/>
      <c r="H142" s="6"/>
      <c r="I142" s="27"/>
    </row>
    <row r="143" spans="1:9">
      <c r="E143" s="27"/>
      <c r="F143" s="6"/>
      <c r="G143" s="6"/>
      <c r="H143" s="6"/>
      <c r="I143" s="27"/>
    </row>
    <row r="144" spans="1:9">
      <c r="E144" s="27"/>
      <c r="F144" s="6"/>
      <c r="G144" s="6"/>
      <c r="H144" s="6"/>
      <c r="I144" s="27"/>
    </row>
    <row r="145" spans="1:9">
      <c r="E145" s="27"/>
      <c r="F145" s="6"/>
      <c r="G145" s="6"/>
      <c r="H145" s="6"/>
      <c r="I145" s="27"/>
    </row>
    <row r="146" spans="1:9">
      <c r="D146" s="19"/>
      <c r="E146" s="27"/>
      <c r="F146" s="6"/>
      <c r="G146" s="6"/>
      <c r="H146" s="6"/>
      <c r="I146" s="27"/>
    </row>
    <row r="147" spans="1:9">
      <c r="D147" s="19"/>
      <c r="E147" s="27"/>
      <c r="F147" s="6"/>
      <c r="G147" s="6"/>
      <c r="H147" s="6"/>
      <c r="I147" s="27"/>
    </row>
    <row r="148" spans="1:9">
      <c r="D148" s="19"/>
      <c r="E148" s="27"/>
      <c r="F148" s="6"/>
      <c r="G148" s="6"/>
      <c r="H148" s="6"/>
      <c r="I148" s="27"/>
    </row>
    <row r="149" spans="1:9">
      <c r="D149" s="19"/>
      <c r="E149" s="27"/>
      <c r="F149" s="6"/>
      <c r="G149" s="6"/>
      <c r="H149" s="6"/>
      <c r="I149" s="27"/>
    </row>
    <row r="150" spans="1:9">
      <c r="D150" s="21"/>
      <c r="E150" s="27"/>
      <c r="F150" s="6"/>
      <c r="G150" s="6"/>
      <c r="H150" s="6"/>
      <c r="I150" s="27"/>
    </row>
    <row r="151" spans="1:9">
      <c r="E151" s="27"/>
      <c r="F151" s="6"/>
      <c r="G151" s="6"/>
      <c r="H151" s="6"/>
      <c r="I151" s="27"/>
    </row>
    <row r="152" spans="1:9">
      <c r="E152" s="27"/>
      <c r="F152" s="6"/>
      <c r="G152" s="6"/>
      <c r="H152" s="6"/>
      <c r="I152" s="27"/>
    </row>
    <row r="153" spans="1:9">
      <c r="E153" s="27"/>
      <c r="F153" s="6"/>
      <c r="G153" s="6"/>
      <c r="H153" s="6"/>
      <c r="I153" s="27"/>
    </row>
    <row r="154" spans="1:9">
      <c r="A154" s="1" t="s">
        <v>13</v>
      </c>
      <c r="B154" t="s">
        <v>20</v>
      </c>
      <c r="C154" s="13"/>
    </row>
    <row r="155" spans="1:9">
      <c r="B155" s="33"/>
      <c r="C155" s="33"/>
      <c r="D155" s="9" t="s">
        <v>30</v>
      </c>
      <c r="E155" s="9" t="s">
        <v>23</v>
      </c>
      <c r="F155" s="9" t="s">
        <v>24</v>
      </c>
      <c r="G155" s="10" t="s">
        <v>25</v>
      </c>
      <c r="H155" s="40" t="s">
        <v>26</v>
      </c>
      <c r="I155" s="40"/>
    </row>
    <row r="156" spans="1:9">
      <c r="B156" s="35" t="s">
        <v>9</v>
      </c>
      <c r="C156" s="35"/>
      <c r="D156" s="12">
        <f t="shared" ref="D156:F157" si="9">(D92-D113-D135)</f>
        <v>23167</v>
      </c>
      <c r="E156" s="12">
        <f t="shared" si="9"/>
        <v>24617</v>
      </c>
      <c r="F156" s="12">
        <f t="shared" si="9"/>
        <v>42435</v>
      </c>
      <c r="G156" s="12">
        <v>24799</v>
      </c>
      <c r="H156" s="38">
        <v>26850</v>
      </c>
      <c r="I156" s="38"/>
    </row>
    <row r="157" spans="1:9">
      <c r="B157" s="35" t="s">
        <v>10</v>
      </c>
      <c r="C157" s="35"/>
      <c r="D157" s="12">
        <f t="shared" si="9"/>
        <v>17623</v>
      </c>
      <c r="E157" s="12">
        <f t="shared" si="9"/>
        <v>15958</v>
      </c>
      <c r="F157" s="12">
        <f t="shared" si="9"/>
        <v>19715</v>
      </c>
      <c r="G157" s="12">
        <v>16010</v>
      </c>
      <c r="H157" s="38">
        <v>17592</v>
      </c>
      <c r="I157" s="38"/>
    </row>
    <row r="158" spans="1:9">
      <c r="B158" s="35" t="s">
        <v>11</v>
      </c>
      <c r="C158" s="35"/>
      <c r="D158" s="11">
        <f t="shared" ref="D158:E158" si="10">SUM(D156:D157)</f>
        <v>40790</v>
      </c>
      <c r="E158" s="11">
        <f t="shared" si="10"/>
        <v>40575</v>
      </c>
      <c r="F158" s="11">
        <f t="shared" ref="F158" si="11">SUM(F156:F157)</f>
        <v>62150</v>
      </c>
      <c r="G158" s="11">
        <f>SUM(G156:G157)</f>
        <v>40809</v>
      </c>
      <c r="H158" s="36">
        <f>SUM(H156:I157)</f>
        <v>44442</v>
      </c>
      <c r="I158" s="36"/>
    </row>
    <row r="160" spans="1:9" ht="13.5" customHeight="1">
      <c r="E160" s="27"/>
      <c r="F160" s="6"/>
      <c r="G160" s="6"/>
      <c r="H160" s="6"/>
      <c r="I160" s="44"/>
    </row>
    <row r="161" spans="1:9">
      <c r="E161" s="27"/>
      <c r="F161" s="6"/>
      <c r="G161" s="6"/>
      <c r="H161" s="6"/>
      <c r="I161" s="44"/>
    </row>
    <row r="162" spans="1:9">
      <c r="E162" s="27"/>
      <c r="F162" s="6"/>
      <c r="G162" s="6"/>
      <c r="H162" s="6"/>
      <c r="I162" s="44"/>
    </row>
    <row r="163" spans="1:9">
      <c r="E163" s="27"/>
      <c r="F163" s="6"/>
      <c r="G163" s="6"/>
      <c r="H163" s="6"/>
      <c r="I163" s="44"/>
    </row>
    <row r="164" spans="1:9">
      <c r="E164" s="27"/>
      <c r="F164" s="6"/>
      <c r="G164" s="6"/>
      <c r="H164" s="6"/>
      <c r="I164" s="44"/>
    </row>
    <row r="165" spans="1:9">
      <c r="E165" s="27"/>
      <c r="F165" s="6"/>
      <c r="G165" s="6"/>
      <c r="H165" s="6"/>
      <c r="I165" s="44"/>
    </row>
    <row r="166" spans="1:9">
      <c r="E166" s="27"/>
      <c r="F166" s="6"/>
      <c r="G166" s="6"/>
      <c r="H166" s="6"/>
      <c r="I166" s="44"/>
    </row>
    <row r="167" spans="1:9">
      <c r="D167" s="19"/>
      <c r="E167" s="27"/>
      <c r="F167" s="6"/>
      <c r="G167" s="6"/>
      <c r="H167" s="6"/>
      <c r="I167" s="44"/>
    </row>
    <row r="168" spans="1:9">
      <c r="D168" s="19"/>
      <c r="E168" s="27"/>
      <c r="F168" s="6"/>
      <c r="G168" s="6"/>
      <c r="H168" s="6"/>
      <c r="I168" s="44"/>
    </row>
    <row r="169" spans="1:9">
      <c r="D169" s="19"/>
      <c r="E169" s="27"/>
      <c r="F169" s="6"/>
      <c r="G169" s="6"/>
      <c r="H169" s="6"/>
      <c r="I169" s="44"/>
    </row>
    <row r="170" spans="1:9">
      <c r="D170" s="19"/>
      <c r="E170" s="27"/>
      <c r="F170" s="6"/>
      <c r="G170" s="6"/>
      <c r="H170" s="6"/>
      <c r="I170" s="44"/>
    </row>
    <row r="171" spans="1:9">
      <c r="D171" s="19"/>
      <c r="E171" s="27"/>
      <c r="F171" s="6"/>
      <c r="G171" s="6"/>
      <c r="H171" s="6"/>
      <c r="I171" s="44"/>
    </row>
    <row r="172" spans="1:9">
      <c r="D172" s="19"/>
      <c r="E172" s="27"/>
      <c r="F172" s="6"/>
      <c r="G172" s="6"/>
      <c r="H172" s="6"/>
      <c r="I172" s="44"/>
    </row>
    <row r="173" spans="1:9">
      <c r="I173" s="44"/>
    </row>
    <row r="174" spans="1:9" ht="14.25">
      <c r="B174" s="31" t="s">
        <v>31</v>
      </c>
      <c r="C174" s="45"/>
    </row>
    <row r="176" spans="1:9">
      <c r="A176" s="1" t="s">
        <v>2</v>
      </c>
      <c r="B176" t="s">
        <v>3</v>
      </c>
    </row>
    <row r="177" spans="2:9">
      <c r="B177" s="33"/>
      <c r="C177" s="33"/>
      <c r="D177" s="9" t="s">
        <v>22</v>
      </c>
      <c r="E177" s="9" t="s">
        <v>23</v>
      </c>
      <c r="F177" s="9" t="s">
        <v>24</v>
      </c>
      <c r="G177" s="10" t="s">
        <v>25</v>
      </c>
      <c r="H177" s="40" t="s">
        <v>26</v>
      </c>
      <c r="I177" s="40"/>
    </row>
    <row r="178" spans="2:9">
      <c r="B178" s="35" t="s">
        <v>32</v>
      </c>
      <c r="C178" s="35"/>
      <c r="D178" s="11">
        <v>8687</v>
      </c>
      <c r="E178" s="11">
        <v>7896</v>
      </c>
      <c r="F178" s="11">
        <v>8082</v>
      </c>
      <c r="G178" s="11">
        <v>6989</v>
      </c>
      <c r="H178" s="36">
        <v>6697</v>
      </c>
      <c r="I178" s="36"/>
    </row>
    <row r="179" spans="2:9">
      <c r="B179" s="35" t="s">
        <v>33</v>
      </c>
      <c r="C179" s="35"/>
      <c r="D179" s="11">
        <v>4267</v>
      </c>
      <c r="E179" s="11">
        <v>3808</v>
      </c>
      <c r="F179" s="11">
        <v>3384</v>
      </c>
      <c r="G179" s="11">
        <v>3302</v>
      </c>
      <c r="H179" s="36">
        <v>2946</v>
      </c>
      <c r="I179" s="36"/>
    </row>
    <row r="180" spans="2:9">
      <c r="B180" s="35" t="s">
        <v>34</v>
      </c>
      <c r="C180" s="35"/>
      <c r="D180" s="11">
        <f t="shared" ref="D180:H180" si="12">SUM(D178:D179)</f>
        <v>12954</v>
      </c>
      <c r="E180" s="11">
        <f t="shared" si="12"/>
        <v>11704</v>
      </c>
      <c r="F180" s="11">
        <f t="shared" si="12"/>
        <v>11466</v>
      </c>
      <c r="G180" s="11">
        <f>SUM(G178:G179)</f>
        <v>10291</v>
      </c>
      <c r="H180" s="36">
        <f t="shared" si="12"/>
        <v>9643</v>
      </c>
      <c r="I180" s="36"/>
    </row>
    <row r="197" spans="1:9">
      <c r="A197" s="1" t="s">
        <v>13</v>
      </c>
      <c r="B197" t="s">
        <v>14</v>
      </c>
    </row>
    <row r="198" spans="1:9">
      <c r="B198" s="33"/>
      <c r="C198" s="33"/>
      <c r="D198" s="9" t="s">
        <v>22</v>
      </c>
      <c r="E198" s="9" t="s">
        <v>23</v>
      </c>
      <c r="F198" s="9" t="s">
        <v>24</v>
      </c>
      <c r="G198" s="10" t="s">
        <v>25</v>
      </c>
      <c r="H198" s="40" t="s">
        <v>26</v>
      </c>
      <c r="I198" s="40"/>
    </row>
    <row r="199" spans="1:9">
      <c r="B199" s="35" t="s">
        <v>32</v>
      </c>
      <c r="C199" s="35"/>
      <c r="D199" s="11">
        <v>2202</v>
      </c>
      <c r="E199" s="11">
        <v>2318</v>
      </c>
      <c r="F199" s="11">
        <v>2288</v>
      </c>
      <c r="G199" s="11">
        <v>1715</v>
      </c>
      <c r="H199" s="36">
        <v>1563</v>
      </c>
      <c r="I199" s="36"/>
    </row>
    <row r="200" spans="1:9">
      <c r="B200" s="35" t="s">
        <v>33</v>
      </c>
      <c r="C200" s="35"/>
      <c r="D200" s="11">
        <v>628</v>
      </c>
      <c r="E200" s="11">
        <v>468</v>
      </c>
      <c r="F200" s="11">
        <v>392</v>
      </c>
      <c r="G200" s="11">
        <v>360</v>
      </c>
      <c r="H200" s="36">
        <v>307</v>
      </c>
      <c r="I200" s="36"/>
    </row>
    <row r="201" spans="1:9">
      <c r="B201" s="35" t="s">
        <v>34</v>
      </c>
      <c r="C201" s="35"/>
      <c r="D201" s="11">
        <f t="shared" ref="D201:H201" si="13">SUM(D199:D200)</f>
        <v>2830</v>
      </c>
      <c r="E201" s="11">
        <f t="shared" si="13"/>
        <v>2786</v>
      </c>
      <c r="F201" s="11">
        <f t="shared" si="13"/>
        <v>2680</v>
      </c>
      <c r="G201" s="11">
        <f>SUM(G199:G200)</f>
        <v>2075</v>
      </c>
      <c r="H201" s="36">
        <f t="shared" si="13"/>
        <v>1870</v>
      </c>
      <c r="I201" s="36"/>
    </row>
    <row r="203" spans="1:9">
      <c r="I203" s="39" t="s">
        <v>35</v>
      </c>
    </row>
    <row r="204" spans="1:9">
      <c r="I204" s="39"/>
    </row>
    <row r="205" spans="1:9">
      <c r="I205" s="39"/>
    </row>
    <row r="206" spans="1:9">
      <c r="I206" s="39"/>
    </row>
    <row r="207" spans="1:9">
      <c r="I207" s="39"/>
    </row>
    <row r="208" spans="1:9">
      <c r="I208" s="39"/>
    </row>
    <row r="209" spans="1:9">
      <c r="I209" s="39"/>
    </row>
    <row r="210" spans="1:9">
      <c r="I210" s="39"/>
    </row>
    <row r="211" spans="1:9">
      <c r="I211" s="39"/>
    </row>
    <row r="212" spans="1:9">
      <c r="I212" s="39"/>
    </row>
    <row r="213" spans="1:9">
      <c r="I213" s="39"/>
    </row>
    <row r="214" spans="1:9">
      <c r="I214" s="39"/>
    </row>
    <row r="215" spans="1:9">
      <c r="I215" s="39"/>
    </row>
    <row r="216" spans="1:9">
      <c r="I216" s="39"/>
    </row>
    <row r="217" spans="1:9">
      <c r="I217" s="39"/>
    </row>
    <row r="219" spans="1:9">
      <c r="A219" s="1" t="s">
        <v>13</v>
      </c>
      <c r="B219" t="s">
        <v>17</v>
      </c>
    </row>
    <row r="220" spans="1:9">
      <c r="B220" s="33"/>
      <c r="C220" s="33"/>
      <c r="D220" s="9" t="s">
        <v>22</v>
      </c>
      <c r="E220" s="9" t="s">
        <v>23</v>
      </c>
      <c r="F220" s="9" t="s">
        <v>24</v>
      </c>
      <c r="G220" s="10" t="s">
        <v>25</v>
      </c>
      <c r="H220" s="40" t="s">
        <v>26</v>
      </c>
      <c r="I220" s="40"/>
    </row>
    <row r="221" spans="1:9">
      <c r="B221" s="35" t="s">
        <v>32</v>
      </c>
      <c r="C221" s="35"/>
      <c r="D221" s="11">
        <v>933</v>
      </c>
      <c r="E221" s="11">
        <v>905</v>
      </c>
      <c r="F221" s="11">
        <v>828</v>
      </c>
      <c r="G221" s="11">
        <v>830</v>
      </c>
      <c r="H221" s="36">
        <v>825</v>
      </c>
      <c r="I221" s="36"/>
    </row>
    <row r="222" spans="1:9">
      <c r="B222" s="35" t="s">
        <v>33</v>
      </c>
      <c r="C222" s="35"/>
      <c r="D222" s="11">
        <v>611</v>
      </c>
      <c r="E222" s="11">
        <v>583</v>
      </c>
      <c r="F222" s="11">
        <v>539</v>
      </c>
      <c r="G222" s="11">
        <v>536</v>
      </c>
      <c r="H222" s="36">
        <v>596</v>
      </c>
      <c r="I222" s="36"/>
    </row>
    <row r="223" spans="1:9">
      <c r="B223" s="35" t="s">
        <v>34</v>
      </c>
      <c r="C223" s="35"/>
      <c r="D223" s="11">
        <f t="shared" ref="D223:H223" si="14">SUM(D221:D222)</f>
        <v>1544</v>
      </c>
      <c r="E223" s="11">
        <f t="shared" si="14"/>
        <v>1488</v>
      </c>
      <c r="F223" s="11">
        <f t="shared" si="14"/>
        <v>1367</v>
      </c>
      <c r="G223" s="11">
        <f>SUM(G221:G222)</f>
        <v>1366</v>
      </c>
      <c r="H223" s="36">
        <f t="shared" si="14"/>
        <v>1421</v>
      </c>
      <c r="I223" s="36"/>
    </row>
    <row r="240" spans="1:3">
      <c r="A240" s="1" t="s">
        <v>13</v>
      </c>
      <c r="B240" t="s">
        <v>20</v>
      </c>
      <c r="C240" s="13"/>
    </row>
    <row r="241" spans="2:9">
      <c r="B241" s="33"/>
      <c r="C241" s="33"/>
      <c r="D241" s="9" t="s">
        <v>22</v>
      </c>
      <c r="E241" s="9" t="s">
        <v>23</v>
      </c>
      <c r="F241" s="9" t="s">
        <v>24</v>
      </c>
      <c r="G241" s="10" t="s">
        <v>25</v>
      </c>
      <c r="H241" s="40" t="s">
        <v>26</v>
      </c>
      <c r="I241" s="40"/>
    </row>
    <row r="242" spans="2:9">
      <c r="B242" s="35" t="s">
        <v>32</v>
      </c>
      <c r="C242" s="35"/>
      <c r="D242" s="11">
        <v>5552</v>
      </c>
      <c r="E242" s="12">
        <f t="shared" ref="E242:F243" si="15">(E178-E199-E221)</f>
        <v>4673</v>
      </c>
      <c r="F242" s="12">
        <f t="shared" si="15"/>
        <v>4966</v>
      </c>
      <c r="G242" s="12">
        <v>4444</v>
      </c>
      <c r="H242" s="38">
        <v>4309</v>
      </c>
      <c r="I242" s="38"/>
    </row>
    <row r="243" spans="2:9">
      <c r="B243" s="35" t="s">
        <v>33</v>
      </c>
      <c r="C243" s="35"/>
      <c r="D243" s="11">
        <v>3028</v>
      </c>
      <c r="E243" s="12">
        <f t="shared" si="15"/>
        <v>2757</v>
      </c>
      <c r="F243" s="12">
        <f t="shared" si="15"/>
        <v>2453</v>
      </c>
      <c r="G243" s="12">
        <v>2406</v>
      </c>
      <c r="H243" s="38">
        <v>2043</v>
      </c>
      <c r="I243" s="38"/>
    </row>
    <row r="244" spans="2:9">
      <c r="B244" s="35" t="s">
        <v>34</v>
      </c>
      <c r="C244" s="35"/>
      <c r="D244" s="11">
        <f t="shared" ref="D244:E244" si="16">SUM(D242:D243)</f>
        <v>8580</v>
      </c>
      <c r="E244" s="11">
        <f t="shared" si="16"/>
        <v>7430</v>
      </c>
      <c r="F244" s="11">
        <f t="shared" ref="F244" si="17">SUM(F242:F243)</f>
        <v>7419</v>
      </c>
      <c r="G244" s="11">
        <f>SUM(G242:G243)</f>
        <v>6850</v>
      </c>
      <c r="H244" s="36">
        <f>SUM(H242:I243)</f>
        <v>6352</v>
      </c>
      <c r="I244" s="36"/>
    </row>
    <row r="261" hidden="1"/>
    <row r="262" hidden="1"/>
  </sheetData>
  <mergeCells count="111">
    <mergeCell ref="B243:C243"/>
    <mergeCell ref="H243:I243"/>
    <mergeCell ref="B244:C244"/>
    <mergeCell ref="H244:I244"/>
    <mergeCell ref="B223:C223"/>
    <mergeCell ref="H223:I223"/>
    <mergeCell ref="B241:C241"/>
    <mergeCell ref="H241:I241"/>
    <mergeCell ref="B242:C242"/>
    <mergeCell ref="H242:I242"/>
    <mergeCell ref="I203:I217"/>
    <mergeCell ref="B220:C220"/>
    <mergeCell ref="H220:I220"/>
    <mergeCell ref="B221:C221"/>
    <mergeCell ref="H221:I221"/>
    <mergeCell ref="B222:C222"/>
    <mergeCell ref="H222:I222"/>
    <mergeCell ref="B199:C199"/>
    <mergeCell ref="H199:I199"/>
    <mergeCell ref="B200:C200"/>
    <mergeCell ref="H200:I200"/>
    <mergeCell ref="B201:C201"/>
    <mergeCell ref="H201:I201"/>
    <mergeCell ref="B179:C179"/>
    <mergeCell ref="H179:I179"/>
    <mergeCell ref="B180:C180"/>
    <mergeCell ref="H180:I180"/>
    <mergeCell ref="B198:C198"/>
    <mergeCell ref="H198:I198"/>
    <mergeCell ref="E160:E172"/>
    <mergeCell ref="I160:I173"/>
    <mergeCell ref="B174:C174"/>
    <mergeCell ref="B177:C177"/>
    <mergeCell ref="H177:I177"/>
    <mergeCell ref="B178:C178"/>
    <mergeCell ref="H178:I178"/>
    <mergeCell ref="B156:C156"/>
    <mergeCell ref="H156:I156"/>
    <mergeCell ref="B157:C157"/>
    <mergeCell ref="H157:I157"/>
    <mergeCell ref="B158:C158"/>
    <mergeCell ref="H158:I158"/>
    <mergeCell ref="B137:C137"/>
    <mergeCell ref="H137:I137"/>
    <mergeCell ref="E139:E153"/>
    <mergeCell ref="I139:I153"/>
    <mergeCell ref="B155:C155"/>
    <mergeCell ref="H155:I155"/>
    <mergeCell ref="I116:I133"/>
    <mergeCell ref="B134:C134"/>
    <mergeCell ref="H134:I134"/>
    <mergeCell ref="B135:C135"/>
    <mergeCell ref="H135:I135"/>
    <mergeCell ref="B136:C136"/>
    <mergeCell ref="H136:I136"/>
    <mergeCell ref="B113:C113"/>
    <mergeCell ref="H113:I113"/>
    <mergeCell ref="B114:C114"/>
    <mergeCell ref="H114:I114"/>
    <mergeCell ref="B115:C115"/>
    <mergeCell ref="H115:I115"/>
    <mergeCell ref="B94:C94"/>
    <mergeCell ref="H94:I94"/>
    <mergeCell ref="E96:E109"/>
    <mergeCell ref="I96:I109"/>
    <mergeCell ref="B112:C112"/>
    <mergeCell ref="H112:I112"/>
    <mergeCell ref="B88:C88"/>
    <mergeCell ref="B91:C91"/>
    <mergeCell ref="H91:I91"/>
    <mergeCell ref="B92:C92"/>
    <mergeCell ref="H92:I92"/>
    <mergeCell ref="B93:C93"/>
    <mergeCell ref="H93:I93"/>
    <mergeCell ref="B69:C69"/>
    <mergeCell ref="H69:I69"/>
    <mergeCell ref="B70:C70"/>
    <mergeCell ref="H70:I70"/>
    <mergeCell ref="B71:C71"/>
    <mergeCell ref="H71:I71"/>
    <mergeCell ref="B50:C50"/>
    <mergeCell ref="H50:I50"/>
    <mergeCell ref="B51:C51"/>
    <mergeCell ref="H51:I51"/>
    <mergeCell ref="I53:I67"/>
    <mergeCell ref="B68:C68"/>
    <mergeCell ref="H68:I68"/>
    <mergeCell ref="B30:C30"/>
    <mergeCell ref="H30:I30"/>
    <mergeCell ref="B48:C48"/>
    <mergeCell ref="H48:I48"/>
    <mergeCell ref="B49:C49"/>
    <mergeCell ref="H49:I49"/>
    <mergeCell ref="B27:C27"/>
    <mergeCell ref="H27:I27"/>
    <mergeCell ref="B28:C28"/>
    <mergeCell ref="H28:I28"/>
    <mergeCell ref="B29:C29"/>
    <mergeCell ref="H29:I29"/>
    <mergeCell ref="B8:C8"/>
    <mergeCell ref="H8:I8"/>
    <mergeCell ref="B9:C9"/>
    <mergeCell ref="H9:I9"/>
    <mergeCell ref="I10:I26"/>
    <mergeCell ref="E11:E25"/>
    <mergeCell ref="A1:H1"/>
    <mergeCell ref="B3:C3"/>
    <mergeCell ref="B6:C6"/>
    <mergeCell ref="H6:I6"/>
    <mergeCell ref="B7:C7"/>
    <mergeCell ref="H7:I7"/>
  </mergeCells>
  <phoneticPr fontId="3"/>
  <printOptions horizontalCentered="1"/>
  <pageMargins left="0.78740157480314965" right="0.78740157480314965" top="0.9055118110236221" bottom="0.39370078740157483" header="0" footer="0"/>
  <pageSetup paperSize="9" scale="70" fitToHeight="7" orientation="portrait" copies="2" r:id="rId1"/>
  <headerFooter alignWithMargins="0"/>
  <rowBreaks count="2" manualBreakCount="2">
    <brk id="86" max="8" man="1"/>
    <brk id="17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E1" workbookViewId="0">
      <selection activeCell="R10" sqref="R10"/>
    </sheetView>
  </sheetViews>
  <sheetFormatPr defaultRowHeight="13.5"/>
  <sheetData>
    <row r="1" spans="1:18" ht="15">
      <c r="A1" s="46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8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8">
      <c r="A3" s="50" t="s">
        <v>37</v>
      </c>
      <c r="B3" s="51" t="s">
        <v>38</v>
      </c>
      <c r="C3" s="51"/>
      <c r="D3" s="52"/>
      <c r="E3" s="53" t="s">
        <v>39</v>
      </c>
      <c r="F3" s="54"/>
      <c r="G3" s="55"/>
      <c r="H3" s="55"/>
      <c r="I3" s="56"/>
      <c r="J3" s="57" t="s">
        <v>40</v>
      </c>
      <c r="K3" s="58"/>
      <c r="L3" s="59"/>
    </row>
    <row r="4" spans="1:18">
      <c r="A4" s="60"/>
      <c r="B4" s="61" t="s">
        <v>41</v>
      </c>
      <c r="C4" s="50" t="s">
        <v>42</v>
      </c>
      <c r="D4" s="62" t="s">
        <v>43</v>
      </c>
      <c r="E4" s="63" t="s">
        <v>41</v>
      </c>
      <c r="F4" s="64"/>
      <c r="G4" s="63" t="s">
        <v>42</v>
      </c>
      <c r="H4" s="64"/>
      <c r="I4" s="65" t="s">
        <v>44</v>
      </c>
      <c r="J4" s="50" t="s">
        <v>45</v>
      </c>
      <c r="K4" s="50" t="s">
        <v>46</v>
      </c>
      <c r="L4" s="50" t="s">
        <v>43</v>
      </c>
    </row>
    <row r="5" spans="1:18">
      <c r="A5" s="66"/>
      <c r="B5" s="67"/>
      <c r="C5" s="68"/>
      <c r="D5" s="69"/>
      <c r="E5" s="70" t="s">
        <v>47</v>
      </c>
      <c r="F5" s="70" t="s">
        <v>48</v>
      </c>
      <c r="G5" s="70" t="s">
        <v>47</v>
      </c>
      <c r="H5" s="70" t="s">
        <v>48</v>
      </c>
      <c r="I5" s="71"/>
      <c r="J5" s="68"/>
      <c r="K5" s="68"/>
      <c r="L5" s="68"/>
    </row>
    <row r="6" spans="1:18">
      <c r="A6" s="72" t="s">
        <v>14</v>
      </c>
      <c r="B6" s="73">
        <v>667083</v>
      </c>
      <c r="C6" s="73">
        <v>530248</v>
      </c>
      <c r="D6" s="73">
        <f>B6+C6</f>
        <v>1197331</v>
      </c>
      <c r="E6" s="73">
        <v>17178</v>
      </c>
      <c r="F6" s="73">
        <v>3189</v>
      </c>
      <c r="G6" s="73">
        <v>6129</v>
      </c>
      <c r="H6" s="73">
        <v>353</v>
      </c>
      <c r="I6" s="73">
        <f>(E6-F6)+(G6-H6)</f>
        <v>19765</v>
      </c>
      <c r="J6" s="74">
        <f>1870-307</f>
        <v>1563</v>
      </c>
      <c r="K6" s="74">
        <v>307</v>
      </c>
      <c r="L6" s="74">
        <f>SUM(J6:K6)</f>
        <v>1870</v>
      </c>
    </row>
    <row r="7" spans="1:18">
      <c r="A7" s="72" t="s">
        <v>17</v>
      </c>
      <c r="B7" s="73">
        <v>65128</v>
      </c>
      <c r="C7" s="73">
        <v>105023</v>
      </c>
      <c r="D7" s="73">
        <f t="shared" ref="D7:D25" si="0">B7+C7</f>
        <v>170151</v>
      </c>
      <c r="E7" s="73">
        <v>1976</v>
      </c>
      <c r="F7" s="73">
        <v>4600</v>
      </c>
      <c r="G7" s="73">
        <v>649</v>
      </c>
      <c r="H7" s="73">
        <v>2779</v>
      </c>
      <c r="I7" s="73">
        <f t="shared" ref="I7:I25" si="1">(E7-F7)+(G7-H7)</f>
        <v>-4754</v>
      </c>
      <c r="J7" s="74">
        <f>1071-553</f>
        <v>518</v>
      </c>
      <c r="K7" s="74">
        <v>553</v>
      </c>
      <c r="L7" s="74">
        <f t="shared" ref="L7:L26" si="2">SUM(J7:K7)</f>
        <v>1071</v>
      </c>
      <c r="M7" s="82">
        <f>SUM(B7:B8)</f>
        <v>102690</v>
      </c>
      <c r="N7" s="82">
        <f>SUM(C7:C8)</f>
        <v>111986</v>
      </c>
      <c r="O7" s="82">
        <f>SUM(E7:E8)</f>
        <v>3346</v>
      </c>
      <c r="P7" s="82">
        <f>SUM(G7:G8)</f>
        <v>717</v>
      </c>
      <c r="Q7" s="82">
        <f>SUM(J7:J8)</f>
        <v>825</v>
      </c>
      <c r="R7" s="82">
        <f>SUM(K7:K8)</f>
        <v>596</v>
      </c>
    </row>
    <row r="8" spans="1:18">
      <c r="A8" s="72" t="s">
        <v>49</v>
      </c>
      <c r="B8" s="73">
        <v>37562</v>
      </c>
      <c r="C8" s="73">
        <v>6963</v>
      </c>
      <c r="D8" s="73">
        <f t="shared" si="0"/>
        <v>44525</v>
      </c>
      <c r="E8" s="73">
        <v>1370</v>
      </c>
      <c r="F8" s="73">
        <v>46</v>
      </c>
      <c r="G8" s="73">
        <v>68</v>
      </c>
      <c r="H8" s="73">
        <v>0</v>
      </c>
      <c r="I8" s="73">
        <f t="shared" si="1"/>
        <v>1392</v>
      </c>
      <c r="J8" s="74">
        <f>350-43</f>
        <v>307</v>
      </c>
      <c r="K8" s="74">
        <v>43</v>
      </c>
      <c r="L8" s="74">
        <f t="shared" si="2"/>
        <v>350</v>
      </c>
    </row>
    <row r="9" spans="1:18">
      <c r="A9" s="72" t="s">
        <v>50</v>
      </c>
      <c r="B9" s="73">
        <v>183066</v>
      </c>
      <c r="C9" s="73">
        <v>116942</v>
      </c>
      <c r="D9" s="73">
        <f t="shared" si="0"/>
        <v>300008</v>
      </c>
      <c r="E9" s="73">
        <v>4850</v>
      </c>
      <c r="F9" s="73">
        <v>204</v>
      </c>
      <c r="G9" s="73">
        <v>4058</v>
      </c>
      <c r="H9" s="73">
        <v>277</v>
      </c>
      <c r="I9" s="73">
        <f t="shared" si="1"/>
        <v>8427</v>
      </c>
      <c r="J9" s="74">
        <f>1177-323</f>
        <v>854</v>
      </c>
      <c r="K9" s="73">
        <v>323</v>
      </c>
      <c r="L9" s="74">
        <f t="shared" si="2"/>
        <v>1177</v>
      </c>
      <c r="M9" s="82">
        <f>SUM(B9:B25)</f>
        <v>883351</v>
      </c>
      <c r="N9" s="82">
        <f>SUM(C9:C25)</f>
        <v>864772</v>
      </c>
      <c r="O9" s="82">
        <f>SUM(E9:E25)</f>
        <v>26850</v>
      </c>
      <c r="P9" s="82">
        <f>SUM(G9:G25)</f>
        <v>17592</v>
      </c>
      <c r="Q9" s="82">
        <f>SUM(J9:J25)</f>
        <v>4309</v>
      </c>
      <c r="R9" s="82">
        <f>SUM(K9:K25)</f>
        <v>2043</v>
      </c>
    </row>
    <row r="10" spans="1:18" ht="22.5">
      <c r="A10" s="75" t="s">
        <v>51</v>
      </c>
      <c r="B10" s="73">
        <v>73751</v>
      </c>
      <c r="C10" s="73">
        <v>44999</v>
      </c>
      <c r="D10" s="73">
        <f t="shared" si="0"/>
        <v>118750</v>
      </c>
      <c r="E10" s="73">
        <v>1709</v>
      </c>
      <c r="F10" s="73">
        <v>249</v>
      </c>
      <c r="G10" s="73">
        <v>394</v>
      </c>
      <c r="H10" s="73">
        <v>15</v>
      </c>
      <c r="I10" s="73">
        <f t="shared" si="1"/>
        <v>1839</v>
      </c>
      <c r="J10" s="74">
        <f>507-130</f>
        <v>377</v>
      </c>
      <c r="K10" s="73">
        <v>130</v>
      </c>
      <c r="L10" s="74">
        <f t="shared" si="2"/>
        <v>507</v>
      </c>
    </row>
    <row r="11" spans="1:18" ht="33.75">
      <c r="A11" s="75" t="s">
        <v>52</v>
      </c>
      <c r="B11" s="73">
        <v>28928</v>
      </c>
      <c r="C11" s="73">
        <v>659</v>
      </c>
      <c r="D11" s="73">
        <f t="shared" si="0"/>
        <v>29587</v>
      </c>
      <c r="E11" s="73">
        <v>1540</v>
      </c>
      <c r="F11" s="73">
        <v>12</v>
      </c>
      <c r="G11" s="73">
        <v>97</v>
      </c>
      <c r="H11" s="73">
        <v>2</v>
      </c>
      <c r="I11" s="73">
        <f t="shared" si="1"/>
        <v>1623</v>
      </c>
      <c r="J11" s="73">
        <v>49</v>
      </c>
      <c r="K11" s="73">
        <v>1</v>
      </c>
      <c r="L11" s="73">
        <f t="shared" si="2"/>
        <v>50</v>
      </c>
    </row>
    <row r="12" spans="1:18">
      <c r="A12" s="72" t="s">
        <v>53</v>
      </c>
      <c r="B12" s="73">
        <v>137724</v>
      </c>
      <c r="C12" s="73">
        <v>97114</v>
      </c>
      <c r="D12" s="73">
        <f t="shared" si="0"/>
        <v>234838</v>
      </c>
      <c r="E12" s="73">
        <v>3136</v>
      </c>
      <c r="F12" s="73">
        <v>768</v>
      </c>
      <c r="G12" s="73">
        <v>1831</v>
      </c>
      <c r="H12" s="73">
        <v>99</v>
      </c>
      <c r="I12" s="73">
        <f t="shared" si="1"/>
        <v>4100</v>
      </c>
      <c r="J12" s="74">
        <f>566-67</f>
        <v>499</v>
      </c>
      <c r="K12" s="73">
        <v>67</v>
      </c>
      <c r="L12" s="74">
        <f t="shared" si="2"/>
        <v>566</v>
      </c>
    </row>
    <row r="13" spans="1:18" ht="24.75">
      <c r="A13" s="75" t="s">
        <v>54</v>
      </c>
      <c r="B13" s="73">
        <v>139948</v>
      </c>
      <c r="C13" s="73">
        <v>125964</v>
      </c>
      <c r="D13" s="73">
        <f t="shared" si="0"/>
        <v>265912</v>
      </c>
      <c r="E13" s="73">
        <v>2423</v>
      </c>
      <c r="F13" s="73">
        <v>583</v>
      </c>
      <c r="G13" s="73">
        <v>1088</v>
      </c>
      <c r="H13" s="73">
        <v>76</v>
      </c>
      <c r="I13" s="73">
        <f t="shared" si="1"/>
        <v>2852</v>
      </c>
      <c r="J13" s="74">
        <f>997-369</f>
        <v>628</v>
      </c>
      <c r="K13" s="73">
        <v>369</v>
      </c>
      <c r="L13" s="74">
        <f t="shared" si="2"/>
        <v>997</v>
      </c>
    </row>
    <row r="14" spans="1:18" ht="36">
      <c r="A14" s="75" t="s">
        <v>55</v>
      </c>
      <c r="B14" s="73">
        <v>102923</v>
      </c>
      <c r="C14" s="73">
        <v>81603</v>
      </c>
      <c r="D14" s="73">
        <f t="shared" si="0"/>
        <v>184526</v>
      </c>
      <c r="E14" s="73">
        <v>2878</v>
      </c>
      <c r="F14" s="73">
        <v>2306</v>
      </c>
      <c r="G14" s="73">
        <v>2450</v>
      </c>
      <c r="H14" s="73">
        <v>583</v>
      </c>
      <c r="I14" s="73">
        <f t="shared" si="1"/>
        <v>2439</v>
      </c>
      <c r="J14" s="74">
        <f>399-161</f>
        <v>238</v>
      </c>
      <c r="K14" s="73">
        <v>161</v>
      </c>
      <c r="L14" s="74">
        <f t="shared" si="2"/>
        <v>399</v>
      </c>
    </row>
    <row r="15" spans="1:18">
      <c r="A15" s="76" t="s">
        <v>56</v>
      </c>
      <c r="B15" s="73">
        <v>36529</v>
      </c>
      <c r="C15" s="77">
        <v>163330</v>
      </c>
      <c r="D15" s="73">
        <f t="shared" si="0"/>
        <v>199859</v>
      </c>
      <c r="E15" s="73">
        <v>3395</v>
      </c>
      <c r="F15" s="73">
        <v>138</v>
      </c>
      <c r="G15" s="73">
        <v>2981</v>
      </c>
      <c r="H15" s="73">
        <v>595</v>
      </c>
      <c r="I15" s="73">
        <f t="shared" si="1"/>
        <v>5643</v>
      </c>
      <c r="J15" s="74">
        <f>656-441</f>
        <v>215</v>
      </c>
      <c r="K15" s="78">
        <v>441</v>
      </c>
      <c r="L15" s="74">
        <f t="shared" si="2"/>
        <v>656</v>
      </c>
    </row>
    <row r="16" spans="1:18">
      <c r="A16" s="76" t="s">
        <v>57</v>
      </c>
      <c r="B16" s="73">
        <v>74845</v>
      </c>
      <c r="C16" s="73">
        <v>112992</v>
      </c>
      <c r="D16" s="73">
        <f>B16+C16</f>
        <v>187837</v>
      </c>
      <c r="E16" s="73">
        <v>3450</v>
      </c>
      <c r="F16" s="73">
        <v>1376</v>
      </c>
      <c r="G16" s="73">
        <v>1951</v>
      </c>
      <c r="H16" s="73">
        <v>3945</v>
      </c>
      <c r="I16" s="73">
        <f>(E16-F16)+(G16-H16)</f>
        <v>80</v>
      </c>
      <c r="J16" s="74">
        <f>899-189</f>
        <v>710</v>
      </c>
      <c r="K16" s="73">
        <v>189</v>
      </c>
      <c r="L16" s="74">
        <f t="shared" si="2"/>
        <v>899</v>
      </c>
    </row>
    <row r="17" spans="1:12">
      <c r="A17" s="72" t="s">
        <v>58</v>
      </c>
      <c r="B17" s="73">
        <v>54062</v>
      </c>
      <c r="C17" s="73">
        <v>49960</v>
      </c>
      <c r="D17" s="73">
        <f t="shared" si="0"/>
        <v>104022</v>
      </c>
      <c r="E17" s="73">
        <v>1477</v>
      </c>
      <c r="F17" s="73">
        <v>206</v>
      </c>
      <c r="G17" s="73">
        <v>508</v>
      </c>
      <c r="H17" s="73">
        <v>9</v>
      </c>
      <c r="I17" s="73">
        <f t="shared" si="1"/>
        <v>1770</v>
      </c>
      <c r="J17" s="74">
        <f>486-81</f>
        <v>405</v>
      </c>
      <c r="K17" s="73">
        <v>81</v>
      </c>
      <c r="L17" s="74">
        <f t="shared" si="2"/>
        <v>486</v>
      </c>
    </row>
    <row r="18" spans="1:12">
      <c r="A18" s="72" t="s">
        <v>59</v>
      </c>
      <c r="B18" s="73">
        <v>30397</v>
      </c>
      <c r="C18" s="73">
        <v>33658</v>
      </c>
      <c r="D18" s="73">
        <f t="shared" si="0"/>
        <v>64055</v>
      </c>
      <c r="E18" s="73">
        <v>1238</v>
      </c>
      <c r="F18" s="73">
        <v>21</v>
      </c>
      <c r="G18" s="73">
        <v>1503</v>
      </c>
      <c r="H18" s="73">
        <v>11</v>
      </c>
      <c r="I18" s="73">
        <f t="shared" si="1"/>
        <v>2709</v>
      </c>
      <c r="J18" s="74">
        <f>208-131</f>
        <v>77</v>
      </c>
      <c r="K18" s="73">
        <v>131</v>
      </c>
      <c r="L18" s="74">
        <f t="shared" si="2"/>
        <v>208</v>
      </c>
    </row>
    <row r="19" spans="1:12">
      <c r="A19" s="72" t="s">
        <v>60</v>
      </c>
      <c r="B19" s="73">
        <v>893</v>
      </c>
      <c r="C19" s="73">
        <v>3681</v>
      </c>
      <c r="D19" s="73">
        <f t="shared" si="0"/>
        <v>4574</v>
      </c>
      <c r="E19" s="73">
        <v>6</v>
      </c>
      <c r="F19" s="73">
        <v>0</v>
      </c>
      <c r="G19" s="73">
        <v>2</v>
      </c>
      <c r="H19" s="73">
        <v>0</v>
      </c>
      <c r="I19" s="73">
        <f t="shared" si="1"/>
        <v>8</v>
      </c>
      <c r="J19" s="74">
        <f>150-28</f>
        <v>122</v>
      </c>
      <c r="K19" s="73">
        <v>28</v>
      </c>
      <c r="L19" s="74">
        <f t="shared" si="2"/>
        <v>150</v>
      </c>
    </row>
    <row r="20" spans="1:12">
      <c r="A20" s="72" t="s">
        <v>61</v>
      </c>
      <c r="B20" s="73">
        <v>2750</v>
      </c>
      <c r="C20" s="73">
        <v>10654</v>
      </c>
      <c r="D20" s="73">
        <f t="shared" si="0"/>
        <v>13404</v>
      </c>
      <c r="E20" s="73">
        <v>35</v>
      </c>
      <c r="F20" s="73">
        <v>16</v>
      </c>
      <c r="G20" s="73">
        <v>120</v>
      </c>
      <c r="H20" s="73">
        <v>35</v>
      </c>
      <c r="I20" s="73">
        <f t="shared" si="1"/>
        <v>104</v>
      </c>
      <c r="J20" s="74">
        <f>22-8</f>
        <v>14</v>
      </c>
      <c r="K20" s="73">
        <v>8</v>
      </c>
      <c r="L20" s="74">
        <f t="shared" si="2"/>
        <v>22</v>
      </c>
    </row>
    <row r="21" spans="1:12">
      <c r="A21" s="72" t="s">
        <v>62</v>
      </c>
      <c r="B21" s="73">
        <v>3952</v>
      </c>
      <c r="C21" s="73">
        <v>11524</v>
      </c>
      <c r="D21" s="73">
        <f t="shared" si="0"/>
        <v>15476</v>
      </c>
      <c r="E21" s="73">
        <v>179</v>
      </c>
      <c r="F21" s="73">
        <v>186</v>
      </c>
      <c r="G21" s="73">
        <v>121</v>
      </c>
      <c r="H21" s="73">
        <v>974</v>
      </c>
      <c r="I21" s="73">
        <f t="shared" si="1"/>
        <v>-860</v>
      </c>
      <c r="J21" s="74">
        <f>167-100</f>
        <v>67</v>
      </c>
      <c r="K21" s="73">
        <v>100</v>
      </c>
      <c r="L21" s="74">
        <f t="shared" si="2"/>
        <v>167</v>
      </c>
    </row>
    <row r="22" spans="1:12">
      <c r="A22" s="72" t="s">
        <v>63</v>
      </c>
      <c r="B22" s="73">
        <v>2920</v>
      </c>
      <c r="C22" s="73">
        <v>5010</v>
      </c>
      <c r="D22" s="73">
        <f t="shared" si="0"/>
        <v>7930</v>
      </c>
      <c r="E22" s="73">
        <v>231</v>
      </c>
      <c r="F22" s="73">
        <v>52</v>
      </c>
      <c r="G22" s="73">
        <v>303</v>
      </c>
      <c r="H22" s="73">
        <v>13</v>
      </c>
      <c r="I22" s="73">
        <f t="shared" si="1"/>
        <v>469</v>
      </c>
      <c r="J22" s="74">
        <f>32-2</f>
        <v>30</v>
      </c>
      <c r="K22" s="73">
        <v>2</v>
      </c>
      <c r="L22" s="74">
        <f t="shared" si="2"/>
        <v>32</v>
      </c>
    </row>
    <row r="23" spans="1:12">
      <c r="A23" s="72" t="s">
        <v>64</v>
      </c>
      <c r="B23" s="73">
        <v>222</v>
      </c>
      <c r="C23" s="73">
        <v>133</v>
      </c>
      <c r="D23" s="73">
        <f t="shared" si="0"/>
        <v>355</v>
      </c>
      <c r="E23" s="73">
        <v>9</v>
      </c>
      <c r="F23" s="73">
        <v>0</v>
      </c>
      <c r="G23" s="73">
        <v>8</v>
      </c>
      <c r="H23" s="73">
        <v>0</v>
      </c>
      <c r="I23" s="73">
        <f t="shared" si="1"/>
        <v>17</v>
      </c>
      <c r="J23" s="74">
        <f>6-1</f>
        <v>5</v>
      </c>
      <c r="K23" s="73">
        <v>1</v>
      </c>
      <c r="L23" s="74">
        <f t="shared" si="2"/>
        <v>6</v>
      </c>
    </row>
    <row r="24" spans="1:12">
      <c r="A24" s="72" t="s">
        <v>65</v>
      </c>
      <c r="B24" s="73">
        <v>3294</v>
      </c>
      <c r="C24" s="77">
        <v>1701</v>
      </c>
      <c r="D24" s="73">
        <f t="shared" si="0"/>
        <v>4995</v>
      </c>
      <c r="E24" s="73">
        <v>167</v>
      </c>
      <c r="F24" s="73">
        <v>0</v>
      </c>
      <c r="G24" s="73">
        <v>74</v>
      </c>
      <c r="H24" s="73">
        <v>0</v>
      </c>
      <c r="I24" s="73">
        <f t="shared" si="1"/>
        <v>241</v>
      </c>
      <c r="J24" s="74">
        <v>0</v>
      </c>
      <c r="K24" s="77">
        <v>0</v>
      </c>
      <c r="L24" s="74">
        <f t="shared" si="2"/>
        <v>0</v>
      </c>
    </row>
    <row r="25" spans="1:12">
      <c r="A25" s="72" t="s">
        <v>66</v>
      </c>
      <c r="B25" s="73">
        <v>7147</v>
      </c>
      <c r="C25" s="73">
        <v>4848</v>
      </c>
      <c r="D25" s="73">
        <f t="shared" si="0"/>
        <v>11995</v>
      </c>
      <c r="E25" s="73">
        <v>127</v>
      </c>
      <c r="F25" s="73">
        <v>0</v>
      </c>
      <c r="G25" s="73">
        <v>103</v>
      </c>
      <c r="H25" s="73">
        <v>0</v>
      </c>
      <c r="I25" s="73">
        <f t="shared" si="1"/>
        <v>230</v>
      </c>
      <c r="J25" s="74">
        <f>30-11</f>
        <v>19</v>
      </c>
      <c r="K25" s="74">
        <v>11</v>
      </c>
      <c r="L25" s="74">
        <f t="shared" si="2"/>
        <v>30</v>
      </c>
    </row>
    <row r="26" spans="1:12">
      <c r="A26" s="79" t="s">
        <v>67</v>
      </c>
      <c r="B26" s="74">
        <f t="shared" ref="B26:K26" si="3">SUM(B6:B25)</f>
        <v>1653124</v>
      </c>
      <c r="C26" s="74">
        <f t="shared" si="3"/>
        <v>1507006</v>
      </c>
      <c r="D26" s="74">
        <f t="shared" si="3"/>
        <v>3160130</v>
      </c>
      <c r="E26" s="74">
        <f t="shared" si="3"/>
        <v>47374</v>
      </c>
      <c r="F26" s="74">
        <f t="shared" si="3"/>
        <v>13952</v>
      </c>
      <c r="G26" s="74">
        <f t="shared" si="3"/>
        <v>24438</v>
      </c>
      <c r="H26" s="74">
        <f t="shared" si="3"/>
        <v>9766</v>
      </c>
      <c r="I26" s="74">
        <f t="shared" si="3"/>
        <v>48094</v>
      </c>
      <c r="J26" s="74">
        <f t="shared" si="3"/>
        <v>6697</v>
      </c>
      <c r="K26" s="74">
        <f t="shared" si="3"/>
        <v>2946</v>
      </c>
      <c r="L26" s="74">
        <f t="shared" si="2"/>
        <v>9643</v>
      </c>
    </row>
    <row r="27" spans="1:12">
      <c r="A27" s="80" t="s">
        <v>68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</sheetData>
  <mergeCells count="13">
    <mergeCell ref="K4:K5"/>
    <mergeCell ref="L4:L5"/>
    <mergeCell ref="A27:L27"/>
    <mergeCell ref="A1:L1"/>
    <mergeCell ref="A3:A5"/>
    <mergeCell ref="B3:D3"/>
    <mergeCell ref="E3:I3"/>
    <mergeCell ref="J3:L3"/>
    <mergeCell ref="B4:B5"/>
    <mergeCell ref="C4:C5"/>
    <mergeCell ref="D4:D5"/>
    <mergeCell ref="I4:I5"/>
    <mergeCell ref="J4:J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図書館統計のグラフ19-23</vt:lpstr>
      <vt:lpstr>Sheet1</vt:lpstr>
      <vt:lpstr>'図書館統計のグラフ19-23'!Print_Area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0080756B</dc:creator>
  <cp:lastModifiedBy>0080756B</cp:lastModifiedBy>
  <cp:lastPrinted>2012-05-24T01:51:41Z</cp:lastPrinted>
  <dcterms:created xsi:type="dcterms:W3CDTF">2012-04-05T00:55:45Z</dcterms:created>
  <dcterms:modified xsi:type="dcterms:W3CDTF">2012-05-24T01:52:53Z</dcterms:modified>
</cp:coreProperties>
</file>